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Malinak - Oprava podlah 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'Malinak - Oprava podlah a...'!$C$121:$K$167</definedName>
    <definedName name="_xlnm.Print_Area" localSheetId="1">'Malinak - Oprava podlah a...'!$C$4:$J$76,'Malinak - Oprava podlah a...'!$C$82:$J$105,'Malinak - Oprava podlah a...'!$C$111:$K$167</definedName>
    <definedName name="_xlnm.Print_Titles" localSheetId="1">'Malinak - Oprava podlah a...'!$121:$121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67"/>
  <c r="BH167"/>
  <c r="BG167"/>
  <c r="BF167"/>
  <c r="T167"/>
  <c r="T166"/>
  <c r="R167"/>
  <c r="R166"/>
  <c r="P167"/>
  <c r="P166"/>
  <c r="BI165"/>
  <c r="BH165"/>
  <c r="BG165"/>
  <c r="BF165"/>
  <c r="T165"/>
  <c r="T164"/>
  <c r="T163"/>
  <c r="R165"/>
  <c r="R164"/>
  <c r="R163"/>
  <c r="P165"/>
  <c r="P164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T124"/>
  <c r="R125"/>
  <c r="R124"/>
  <c r="P125"/>
  <c r="P124"/>
  <c r="J119"/>
  <c r="J118"/>
  <c r="F118"/>
  <c r="F116"/>
  <c r="E114"/>
  <c r="J90"/>
  <c r="J89"/>
  <c r="F89"/>
  <c r="F87"/>
  <c r="E85"/>
  <c r="J16"/>
  <c r="E16"/>
  <c r="F119"/>
  <c r="J15"/>
  <c r="J10"/>
  <c r="J87"/>
  <c i="1" r="L90"/>
  <c r="AM90"/>
  <c r="AM89"/>
  <c r="L89"/>
  <c r="AM87"/>
  <c r="L87"/>
  <c r="L85"/>
  <c r="L84"/>
  <c i="2" r="BK165"/>
  <c r="BK162"/>
  <c r="J161"/>
  <c r="BK152"/>
  <c r="BK150"/>
  <c r="J146"/>
  <c r="BK145"/>
  <c r="J144"/>
  <c r="BK143"/>
  <c r="J128"/>
  <c r="BK125"/>
  <c r="BK161"/>
  <c r="J150"/>
  <c r="BK148"/>
  <c r="BK146"/>
  <c r="J142"/>
  <c r="BK138"/>
  <c r="BK136"/>
  <c r="J135"/>
  <c r="BK129"/>
  <c r="BK128"/>
  <c i="1" r="AS94"/>
  <c i="2" r="J167"/>
  <c r="J165"/>
  <c r="BK160"/>
  <c r="J152"/>
  <c r="BK144"/>
  <c r="J132"/>
  <c r="J130"/>
  <c r="BK167"/>
  <c r="J162"/>
  <c r="J160"/>
  <c r="J148"/>
  <c r="J145"/>
  <c r="J143"/>
  <c r="BK142"/>
  <c r="J138"/>
  <c r="J136"/>
  <c r="BK135"/>
  <c r="BK132"/>
  <c r="BK130"/>
  <c r="J129"/>
  <c r="J125"/>
  <c l="1" r="BK151"/>
  <c r="J151"/>
  <c r="J101"/>
  <c r="T127"/>
  <c r="T123"/>
  <c r="BK134"/>
  <c r="J134"/>
  <c r="J99"/>
  <c r="BK137"/>
  <c r="J137"/>
  <c r="J100"/>
  <c r="T137"/>
  <c r="P151"/>
  <c r="P127"/>
  <c r="P123"/>
  <c r="P134"/>
  <c r="T134"/>
  <c r="R137"/>
  <c r="T151"/>
  <c r="BK127"/>
  <c r="J127"/>
  <c r="J97"/>
  <c r="R127"/>
  <c r="R123"/>
  <c r="R134"/>
  <c r="P137"/>
  <c r="R151"/>
  <c r="BE129"/>
  <c r="BE148"/>
  <c r="BE150"/>
  <c r="BE160"/>
  <c r="F90"/>
  <c r="J116"/>
  <c r="BE135"/>
  <c r="BE142"/>
  <c r="BE145"/>
  <c r="BE161"/>
  <c r="BE125"/>
  <c r="BE130"/>
  <c r="BE143"/>
  <c r="BE144"/>
  <c r="BE152"/>
  <c r="BE162"/>
  <c r="BE165"/>
  <c r="BK124"/>
  <c r="J124"/>
  <c r="J96"/>
  <c r="BK164"/>
  <c r="J164"/>
  <c r="J103"/>
  <c r="BK166"/>
  <c r="J166"/>
  <c r="J104"/>
  <c r="BE128"/>
  <c r="BE132"/>
  <c r="BE136"/>
  <c r="BE138"/>
  <c r="BE146"/>
  <c r="BE167"/>
  <c r="F34"/>
  <c i="1" r="BC95"/>
  <c r="BC94"/>
  <c r="AY94"/>
  <c i="2" r="J32"/>
  <c i="1" r="AW95"/>
  <c i="2" r="F35"/>
  <c i="1" r="BD95"/>
  <c r="BD94"/>
  <c r="W33"/>
  <c i="2" r="F33"/>
  <c i="1" r="BB95"/>
  <c r="BB94"/>
  <c r="W31"/>
  <c i="2" r="F32"/>
  <c i="1" r="BA95"/>
  <c r="BA94"/>
  <c r="W30"/>
  <c i="2" l="1" r="R133"/>
  <c r="R122"/>
  <c r="P133"/>
  <c r="P122"/>
  <c i="1" r="AU95"/>
  <c i="2" r="T133"/>
  <c r="T122"/>
  <c r="BK123"/>
  <c r="J123"/>
  <c r="J95"/>
  <c r="BK133"/>
  <c r="J133"/>
  <c r="J98"/>
  <c r="BK163"/>
  <c r="J163"/>
  <c r="J102"/>
  <c i="1" r="AW94"/>
  <c r="AK30"/>
  <c r="W32"/>
  <c i="2" r="J31"/>
  <c i="1" r="AV95"/>
  <c r="AT95"/>
  <c r="AX94"/>
  <c i="2" r="F31"/>
  <c i="1" r="AZ95"/>
  <c r="AZ94"/>
  <c r="AV94"/>
  <c r="AK29"/>
  <c r="AU94"/>
  <c i="2" l="1" r="BK122"/>
  <c r="J122"/>
  <c r="J94"/>
  <c i="1" r="AT94"/>
  <c r="W29"/>
  <c i="2" l="1" r="J28"/>
  <c i="1" r="AG95"/>
  <c r="AG94"/>
  <c r="AN94"/>
  <c l="1" r="AN95"/>
  <c i="2" r="J37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<sst xmlns="http://schemas.openxmlformats.org/spreadsheetml/2006/main">
  <si>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</si>
  <si>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</si>
  <si>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</si>
  <si>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</si>
  <si>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{b8fa6c5b-063c-48dd-b54e-bf05a6864da3}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</si>
  <si>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</si>
  <si>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</si>
  <si>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</si>
  <si>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</si>
  <si>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</si>
  <si>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</si>
  <si>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</si>
  <si>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</si>
  <si>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</si>
  <si>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Malinak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</si>
  <si>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</si>
  <si>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</si>
  <si>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podlah a výmalba v místnosti 205,206,209,216,217</t>
  </si>
  <si>
    <t>KSO:</t>
  </si>
  <si>
    <t>CC-CZ:</t>
  </si>
  <si>
    <t>Místo:</t>
  </si>
  <si>
    <t>Malinovského nám.3,Brno</t>
  </si>
  <si>
    <t>Datum:</t>
  </si>
  <si>
    <t>18. 6. 2020</t>
  </si>
  <si>
    <t>Zadavatel:</t>
  </si>
  <si>
    <t>IČ:</t>
  </si>
  <si>
    <t>M m.Brna,OSM,Husova 3,Brno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</si>
  <si>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</si>
  <si>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</si>
  <si>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</si>
  <si>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</si>
  <si>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</si>
  <si>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</si>
  <si>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</si>
  <si>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R.Volková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</si>
  <si>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</si>
  <si>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</si>
  <si>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</si>
  <si>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</si>
  <si>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</si>
  <si>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</si>
  <si>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</si>
  <si>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</si>
  <si>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</si>
  <si>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</si>
  <si>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</si>
  <si>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</si>
  <si>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</si>
  <si>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</si>
  <si>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</si>
  <si>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</si>
  <si>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</si>
  <si>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</si>
  <si>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</si>
  <si>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</si>
  <si>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</si>
  <si>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</si>
  <si>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</si>
  <si>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</si>
  <si>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</si>
  <si>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</si>
  <si>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</si>
  <si>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</si>
  <si>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</si>
  <si>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</si>
  <si>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</si>
  <si>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</si>
  <si>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</si>
  <si>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</si>
  <si>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</si>
  <si>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</si>
  <si>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</si>
  <si>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</si>
  <si>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</si>
  <si>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</si>
  <si>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</si>
  <si>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</si>
  <si>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</si>
  <si>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</si>
  <si>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</si>
  <si>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</si>
  <si>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</si>
  <si>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</si>
  <si>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</si>
  <si>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</si>
  <si>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</si>
  <si>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</si>
  <si>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</si>
  <si>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</si>
  <si>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</si>
  <si>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</si>
  <si>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</si>
  <si>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</si>
  <si>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</si>
  <si>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</si>
  <si>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</si>
  <si>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</si>
  <si>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</si>
  <si>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</si>
  <si>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</si>
  <si>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</si>
  <si>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</si>
  <si>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</si>
  <si>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</si>
  <si>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</si>
  <si>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</si>
  <si>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</si>
  <si>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</si>
  <si>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</si>
  <si>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</si>
  <si>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</si>
  <si>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</si>
  <si>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</si>
  <si>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</si>
  <si>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</si>
  <si>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</si>
  <si>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</si>
  <si>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</si>
  <si>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</si>
  <si>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</si>
  <si>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</si>
  <si>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</si>
  <si>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2020 01</t>
  </si>
  <si>
    <t>4</t>
  </si>
  <si>
    <t>-923504378</t>
  </si>
  <si>
    <t>VV</t>
  </si>
  <si>
    <t>98,2</t>
  </si>
  <si>
    <t>997</t>
  </si>
  <si>
    <t>Přesun sutě</t>
  </si>
  <si>
    <t>997013213</t>
  </si>
  <si>
    <t>Vnitrostaveništní doprava suti a vybouraných hmot pro budovy v do 12 m ručně</t>
  </si>
  <si>
    <t>t</t>
  </si>
  <si>
    <t>848528878</t>
  </si>
  <si>
    <t>3</t>
  </si>
  <si>
    <t>997013501</t>
  </si>
  <si>
    <t>Odvoz suti a vybouraných hmot na skládku nebo meziskládku do 1 km se složením</t>
  </si>
  <si>
    <t>1458762983</t>
  </si>
  <si>
    <t>997013509</t>
  </si>
  <si>
    <t>Příplatek k odvozu suti a vybouraných hmot na skládku ZKD 1 km přes 1 km</t>
  </si>
  <si>
    <t>-1007114849</t>
  </si>
  <si>
    <t>0,321*24 'Přepočtené koeficientem množství</t>
  </si>
  <si>
    <t>5</t>
  </si>
  <si>
    <t>997013631</t>
  </si>
  <si>
    <t>Poplatek za uložení na skládce (skládkovné) stavebního odpadu směsného kód odpadu 17 09 04</t>
  </si>
  <si>
    <t>78786839</t>
  </si>
  <si>
    <t>PSV</t>
  </si>
  <si>
    <t>Práce a dodávky PSV</t>
  </si>
  <si>
    <t>762</t>
  </si>
  <si>
    <t>Konstrukce tesařské</t>
  </si>
  <si>
    <t>6</t>
  </si>
  <si>
    <t>762511274</t>
  </si>
  <si>
    <t>Podlahové kce podkladové z desek OSB tl 18 mm broušených na pero a drážku šroubovaných</t>
  </si>
  <si>
    <t>16</t>
  </si>
  <si>
    <t>682047199</t>
  </si>
  <si>
    <t>7</t>
  </si>
  <si>
    <t>998762202</t>
  </si>
  <si>
    <t>Přesun hmot procentní pro kce tesařské v objektech v do 12 m</t>
  </si>
  <si>
    <t>%</t>
  </si>
  <si>
    <t>108190741</t>
  </si>
  <si>
    <t>776</t>
  </si>
  <si>
    <t>Podlahy povlakové</t>
  </si>
  <si>
    <t>8</t>
  </si>
  <si>
    <t>776111311</t>
  </si>
  <si>
    <t>Vysátí podkladu povlakových podlah</t>
  </si>
  <si>
    <t>1502458437</t>
  </si>
  <si>
    <t>"205,206,209"20,8+21,3+20,8</t>
  </si>
  <si>
    <t>"216+217"20,8+14,5</t>
  </si>
  <si>
    <t>Součet</t>
  </si>
  <si>
    <t>776121111</t>
  </si>
  <si>
    <t>Vodou ředitelná penetrace savého podkladu povlakových podlah ředěná v poměru 1:3</t>
  </si>
  <si>
    <t>467488676</t>
  </si>
  <si>
    <t>10</t>
  </si>
  <si>
    <t>776141111</t>
  </si>
  <si>
    <t>Vyrovnání podkladu povlakových podlah stěrkou pevnosti 20 MPa tl 3 mm</t>
  </si>
  <si>
    <t>1735528883</t>
  </si>
  <si>
    <t>11</t>
  </si>
  <si>
    <t>776201812</t>
  </si>
  <si>
    <t xml:space="preserve">Demontáž lepených povlakových podlah </t>
  </si>
  <si>
    <t>1647045468</t>
  </si>
  <si>
    <t>12</t>
  </si>
  <si>
    <t>776222111</t>
  </si>
  <si>
    <t>Lepení pásů z PVC</t>
  </si>
  <si>
    <t>-1603157031</t>
  </si>
  <si>
    <t>13</t>
  </si>
  <si>
    <t>M</t>
  </si>
  <si>
    <t>2841102111</t>
  </si>
  <si>
    <t xml:space="preserve">PVC  tl 2,00 mm</t>
  </si>
  <si>
    <t>32</t>
  </si>
  <si>
    <t>1340760537</t>
  </si>
  <si>
    <t>98,2*1,1 'Přepočtené koeficientem množství</t>
  </si>
  <si>
    <t>14</t>
  </si>
  <si>
    <t>7764111111</t>
  </si>
  <si>
    <t>Montáž obvodových soklíků včetně dodávky výšky do 80 mm</t>
  </si>
  <si>
    <t>m</t>
  </si>
  <si>
    <t>-815000277</t>
  </si>
  <si>
    <t>92</t>
  </si>
  <si>
    <t>998776202</t>
  </si>
  <si>
    <t>Přesun hmot procentní pro podlahy povlakové v objektech v do 12 m</t>
  </si>
  <si>
    <t>-315611515</t>
  </si>
  <si>
    <t>784</t>
  </si>
  <si>
    <t>Dokončovací práce - malby a tapety</t>
  </si>
  <si>
    <t>784121003</t>
  </si>
  <si>
    <t>Oškrabání malby v mísnostech výšky do 5,00 m</t>
  </si>
  <si>
    <t>-841519530</t>
  </si>
  <si>
    <t>"216,217"14,5+20,8</t>
  </si>
  <si>
    <t>"205,206,209-ne"(20,8+21,3)*1,5</t>
  </si>
  <si>
    <t>Mezisoučet</t>
  </si>
  <si>
    <t>"stěny-216+217"(4,95+3,8+4,94+2,74)*2*4,1</t>
  </si>
  <si>
    <t>"205,206,209"(3,13+6,4+3,15+6,26)*2*4,3</t>
  </si>
  <si>
    <t>"209-jen zapravení"(3,14+6,2)*2*0,3</t>
  </si>
  <si>
    <t>17</t>
  </si>
  <si>
    <t>784121013</t>
  </si>
  <si>
    <t>Rozmývání podkladu po oškrabání malby v místnostech výšky do 5,00 m</t>
  </si>
  <si>
    <t>-1412895893</t>
  </si>
  <si>
    <t>18</t>
  </si>
  <si>
    <t>784151031</t>
  </si>
  <si>
    <t>Dvojnásobné izolování syntetickými barvami v místnostech výšky do 3,80 m</t>
  </si>
  <si>
    <t>419752388</t>
  </si>
  <si>
    <t>19</t>
  </si>
  <si>
    <t>784221103</t>
  </si>
  <si>
    <t>Dvojnásobné bílé malby ze směsí za sucha dobře otěruvzdorných v místnostech do 5,00 m</t>
  </si>
  <si>
    <t>376600080</t>
  </si>
  <si>
    <t>VRN</t>
  </si>
  <si>
    <t>Vedlejší rozpočtové náklady</t>
  </si>
  <si>
    <t>VRN6</t>
  </si>
  <si>
    <t>Územní vlivy</t>
  </si>
  <si>
    <t>20</t>
  </si>
  <si>
    <t>062002000</t>
  </si>
  <si>
    <t>Ztížené dopravní podmínky 3%</t>
  </si>
  <si>
    <t>sada</t>
  </si>
  <si>
    <t>1024</t>
  </si>
  <si>
    <t>-1303918653</t>
  </si>
  <si>
    <t>VRN7</t>
  </si>
  <si>
    <t>Provozní vlivy</t>
  </si>
  <si>
    <t>072002000</t>
  </si>
  <si>
    <t>Silniční provoz 1%</t>
  </si>
  <si>
    <t>-2009338871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</si>
</sst>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Malinak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podlah a výmalba v místnosti 205,206,209,216,217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Malinovského nám.3,Brno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18. 6. 2020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 m.Brna,OSM,Husova 3,Brno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Radka Volková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R.Volková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75</v>
      </c>
      <c r="BT94" s="101" t="s">
        <v>76</v>
      </c>
      <c r="BV94" s="101" t="s">
        <v>77</v>
      </c>
      <c r="BW94" s="101" t="s">
        <v>4</v>
      </c>
      <c r="BX94" s="101" t="s">
        <v>78</v>
      </c>
      <c r="CL94" s="101" t="s">
        <v>1</v>
      </c>
    </row>
    <row r="95" s="7" customFormat="1" ht="24.75" customHeight="1">
      <c r="A95" s="102" t="s">
        <v>79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'Malinak - Oprava podlah a...'!J28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'Malinak - Oprava podlah a...'!P122</f>
        <v>0</v>
      </c>
      <c r="AV95" s="110">
        <f>'Malinak - Oprava podlah a...'!J31</f>
        <v>0</v>
      </c>
      <c r="AW95" s="110">
        <f>'Malinak - Oprava podlah a...'!J32</f>
        <v>0</v>
      </c>
      <c r="AX95" s="110">
        <f>'Malinak - Oprava podlah a...'!J33</f>
        <v>0</v>
      </c>
      <c r="AY95" s="110">
        <f>'Malinak - Oprava podlah a...'!J34</f>
        <v>0</v>
      </c>
      <c r="AZ95" s="110">
        <f>'Malinak - Oprava podlah a...'!F31</f>
        <v>0</v>
      </c>
      <c r="BA95" s="110">
        <f>'Malinak - Oprava podlah a...'!F32</f>
        <v>0</v>
      </c>
      <c r="BB95" s="110">
        <f>'Malinak - Oprava podlah a...'!F33</f>
        <v>0</v>
      </c>
      <c r="BC95" s="110">
        <f>'Malinak - Oprava podlah a...'!F34</f>
        <v>0</v>
      </c>
      <c r="BD95" s="112">
        <f>'Malinak - Oprava podlah a...'!F35</f>
        <v>0</v>
      </c>
      <c r="BE95" s="7"/>
      <c r="BT95" s="113" t="s">
        <v>81</v>
      </c>
      <c r="BU95" s="113" t="s">
        <v>82</v>
      </c>
      <c r="BV95" s="113" t="s">
        <v>77</v>
      </c>
      <c r="BW95" s="113" t="s">
        <v>4</v>
      </c>
      <c r="BX95" s="113" t="s">
        <v>78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Malinak - Oprava podlah 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4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5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I4" s="114"/>
      <c r="L4" s="21"/>
      <c r="M4" s="116" t="s">
        <v>10</v>
      </c>
      <c r="AT4" s="18" t="s">
        <v>3</v>
      </c>
    </row>
    <row r="5" s="1" customFormat="1" ht="6.96" customHeight="1">
      <c r="B5" s="21"/>
      <c r="I5" s="114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11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11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11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118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118" t="s">
        <v>22</v>
      </c>
      <c r="J10" s="68" t="str">
        <f>'Rekapitulace stavby'!AN8</f>
        <v>18. 6. 2020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11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118" t="s">
        <v>25</v>
      </c>
      <c r="J12" s="26" t="s">
        <v>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">
        <v>26</v>
      </c>
      <c r="F13" s="37"/>
      <c r="G13" s="37"/>
      <c r="H13" s="37"/>
      <c r="I13" s="118" t="s">
        <v>27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11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118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118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11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118" t="s">
        <v>25</v>
      </c>
      <c r="J18" s="26" t="s">
        <v>1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31</v>
      </c>
      <c r="F19" s="37"/>
      <c r="G19" s="37"/>
      <c r="H19" s="37"/>
      <c r="I19" s="118" t="s">
        <v>27</v>
      </c>
      <c r="J19" s="26" t="s">
        <v>1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11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33</v>
      </c>
      <c r="E21" s="37"/>
      <c r="F21" s="37"/>
      <c r="G21" s="37"/>
      <c r="H21" s="37"/>
      <c r="I21" s="118" t="s">
        <v>25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">
        <v>34</v>
      </c>
      <c r="F22" s="37"/>
      <c r="G22" s="37"/>
      <c r="H22" s="37"/>
      <c r="I22" s="118" t="s">
        <v>27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11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35</v>
      </c>
      <c r="E24" s="37"/>
      <c r="F24" s="37"/>
      <c r="G24" s="37"/>
      <c r="H24" s="37"/>
      <c r="I24" s="11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9"/>
      <c r="B25" s="120"/>
      <c r="C25" s="119"/>
      <c r="D25" s="119"/>
      <c r="E25" s="35" t="s">
        <v>1</v>
      </c>
      <c r="F25" s="35"/>
      <c r="G25" s="35"/>
      <c r="H25" s="35"/>
      <c r="I25" s="121"/>
      <c r="J25" s="119"/>
      <c r="K25" s="119"/>
      <c r="L25" s="122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11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123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24" t="s">
        <v>36</v>
      </c>
      <c r="E28" s="37"/>
      <c r="F28" s="37"/>
      <c r="G28" s="37"/>
      <c r="H28" s="37"/>
      <c r="I28" s="117"/>
      <c r="J28" s="95">
        <f>ROUND(J122,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3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38</v>
      </c>
      <c r="G30" s="37"/>
      <c r="H30" s="37"/>
      <c r="I30" s="125" t="s">
        <v>37</v>
      </c>
      <c r="J30" s="42" t="s">
        <v>39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26" t="s">
        <v>40</v>
      </c>
      <c r="E31" s="31" t="s">
        <v>41</v>
      </c>
      <c r="F31" s="127">
        <f>ROUND((SUM(BE122:BE167)),  2)</f>
        <v>0</v>
      </c>
      <c r="G31" s="37"/>
      <c r="H31" s="37"/>
      <c r="I31" s="128">
        <v>0.20999999999999999</v>
      </c>
      <c r="J31" s="127">
        <f>ROUND(((SUM(BE122:BE167))*I31),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42</v>
      </c>
      <c r="F32" s="127">
        <f>ROUND((SUM(BF122:BF167)),  2)</f>
        <v>0</v>
      </c>
      <c r="G32" s="37"/>
      <c r="H32" s="37"/>
      <c r="I32" s="128">
        <v>0.14999999999999999</v>
      </c>
      <c r="J32" s="127">
        <f>ROUND(((SUM(BF122:BF167))*I32),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43</v>
      </c>
      <c r="F33" s="127">
        <f>ROUND((SUM(BG122:BG167)),  2)</f>
        <v>0</v>
      </c>
      <c r="G33" s="37"/>
      <c r="H33" s="37"/>
      <c r="I33" s="128">
        <v>0.20999999999999999</v>
      </c>
      <c r="J33" s="127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44</v>
      </c>
      <c r="F34" s="127">
        <f>ROUND((SUM(BH122:BH167)),  2)</f>
        <v>0</v>
      </c>
      <c r="G34" s="37"/>
      <c r="H34" s="37"/>
      <c r="I34" s="128">
        <v>0.14999999999999999</v>
      </c>
      <c r="J34" s="127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7">
        <f>ROUND((SUM(BI122:BI167)),  2)</f>
        <v>0</v>
      </c>
      <c r="G35" s="37"/>
      <c r="H35" s="37"/>
      <c r="I35" s="128">
        <v>0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11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9"/>
      <c r="D37" s="130" t="s">
        <v>46</v>
      </c>
      <c r="E37" s="80"/>
      <c r="F37" s="80"/>
      <c r="G37" s="131" t="s">
        <v>47</v>
      </c>
      <c r="H37" s="132" t="s">
        <v>48</v>
      </c>
      <c r="I37" s="133"/>
      <c r="J37" s="134">
        <f>SUM(J28:J35)</f>
        <v>0</v>
      </c>
      <c r="K37" s="135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11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I39" s="114"/>
      <c r="L39" s="21"/>
    </row>
    <row r="40" s="1" customFormat="1" ht="14.4" customHeight="1">
      <c r="B40" s="21"/>
      <c r="I40" s="114"/>
      <c r="L40" s="21"/>
    </row>
    <row r="41" s="1" customFormat="1" ht="14.4" customHeight="1">
      <c r="B41" s="21"/>
      <c r="I41" s="114"/>
      <c r="L41" s="21"/>
    </row>
    <row r="42" s="1" customFormat="1" ht="14.4" customHeight="1">
      <c r="B42" s="21"/>
      <c r="I42" s="114"/>
      <c r="L42" s="21"/>
    </row>
    <row r="43" s="1" customFormat="1" ht="14.4" customHeight="1">
      <c r="B43" s="21"/>
      <c r="I43" s="114"/>
      <c r="L43" s="21"/>
    </row>
    <row r="44" s="1" customFormat="1" ht="14.4" customHeight="1">
      <c r="B44" s="21"/>
      <c r="I44" s="114"/>
      <c r="L44" s="21"/>
    </row>
    <row r="45" s="1" customFormat="1" ht="14.4" customHeight="1">
      <c r="B45" s="21"/>
      <c r="I45" s="114"/>
      <c r="L45" s="21"/>
    </row>
    <row r="46" s="1" customFormat="1" ht="14.4" customHeight="1">
      <c r="B46" s="21"/>
      <c r="I46" s="114"/>
      <c r="L46" s="21"/>
    </row>
    <row r="47" s="1" customFormat="1" ht="14.4" customHeight="1">
      <c r="B47" s="21"/>
      <c r="I47" s="114"/>
      <c r="L47" s="21"/>
    </row>
    <row r="48" s="1" customFormat="1" ht="14.4" customHeight="1">
      <c r="B48" s="21"/>
      <c r="I48" s="114"/>
      <c r="L48" s="21"/>
    </row>
    <row r="49" s="1" customFormat="1" ht="14.4" customHeight="1">
      <c r="B49" s="21"/>
      <c r="I49" s="114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13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7" t="s">
        <v>52</v>
      </c>
      <c r="G61" s="57" t="s">
        <v>51</v>
      </c>
      <c r="H61" s="40"/>
      <c r="I61" s="138"/>
      <c r="J61" s="139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140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7" t="s">
        <v>52</v>
      </c>
      <c r="G76" s="57" t="s">
        <v>51</v>
      </c>
      <c r="H76" s="40"/>
      <c r="I76" s="138"/>
      <c r="J76" s="139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1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7"/>
      <c r="E82" s="37"/>
      <c r="F82" s="37"/>
      <c r="G82" s="37"/>
      <c r="H82" s="37"/>
      <c r="I82" s="11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1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1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Oprava podlah a výmalba v místnosti 205,206,209,216,217</v>
      </c>
      <c r="F85" s="37"/>
      <c r="G85" s="37"/>
      <c r="H85" s="37"/>
      <c r="I85" s="11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11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>Malinovského nám.3,Brno</v>
      </c>
      <c r="G87" s="37"/>
      <c r="H87" s="37"/>
      <c r="I87" s="118" t="s">
        <v>22</v>
      </c>
      <c r="J87" s="68" t="str">
        <f>IF(J10="","",J10)</f>
        <v>18. 6. 2020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1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>M m.Brna,OSM,Husova 3,Brno</v>
      </c>
      <c r="G89" s="37"/>
      <c r="H89" s="37"/>
      <c r="I89" s="118" t="s">
        <v>30</v>
      </c>
      <c r="J89" s="35" t="str">
        <f>E19</f>
        <v>Radka Volková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118" t="s">
        <v>33</v>
      </c>
      <c r="J90" s="35" t="str">
        <f>E22</f>
        <v>R.Volková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11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43" t="s">
        <v>86</v>
      </c>
      <c r="D92" s="129"/>
      <c r="E92" s="129"/>
      <c r="F92" s="129"/>
      <c r="G92" s="129"/>
      <c r="H92" s="129"/>
      <c r="I92" s="144"/>
      <c r="J92" s="145" t="s">
        <v>87</v>
      </c>
      <c r="K92" s="129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1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46" t="s">
        <v>88</v>
      </c>
      <c r="D94" s="37"/>
      <c r="E94" s="37"/>
      <c r="F94" s="37"/>
      <c r="G94" s="37"/>
      <c r="H94" s="37"/>
      <c r="I94" s="117"/>
      <c r="J94" s="95">
        <f>J122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89</v>
      </c>
    </row>
    <row r="95" s="9" customFormat="1" ht="24.96" customHeight="1">
      <c r="A95" s="9"/>
      <c r="B95" s="147"/>
      <c r="C95" s="9"/>
      <c r="D95" s="148" t="s">
        <v>90</v>
      </c>
      <c r="E95" s="149"/>
      <c r="F95" s="149"/>
      <c r="G95" s="149"/>
      <c r="H95" s="149"/>
      <c r="I95" s="150"/>
      <c r="J95" s="151">
        <f>J123</f>
        <v>0</v>
      </c>
      <c r="K95" s="9"/>
      <c r="L95" s="14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52"/>
      <c r="C96" s="10"/>
      <c r="D96" s="153" t="s">
        <v>91</v>
      </c>
      <c r="E96" s="154"/>
      <c r="F96" s="154"/>
      <c r="G96" s="154"/>
      <c r="H96" s="154"/>
      <c r="I96" s="155"/>
      <c r="J96" s="156">
        <f>J124</f>
        <v>0</v>
      </c>
      <c r="K96" s="10"/>
      <c r="L96" s="15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52"/>
      <c r="C97" s="10"/>
      <c r="D97" s="153" t="s">
        <v>92</v>
      </c>
      <c r="E97" s="154"/>
      <c r="F97" s="154"/>
      <c r="G97" s="154"/>
      <c r="H97" s="154"/>
      <c r="I97" s="155"/>
      <c r="J97" s="156">
        <f>J127</f>
        <v>0</v>
      </c>
      <c r="K97" s="10"/>
      <c r="L97" s="15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47"/>
      <c r="C98" s="9"/>
      <c r="D98" s="148" t="s">
        <v>93</v>
      </c>
      <c r="E98" s="149"/>
      <c r="F98" s="149"/>
      <c r="G98" s="149"/>
      <c r="H98" s="149"/>
      <c r="I98" s="150"/>
      <c r="J98" s="151">
        <f>J133</f>
        <v>0</v>
      </c>
      <c r="K98" s="9"/>
      <c r="L98" s="14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52"/>
      <c r="C99" s="10"/>
      <c r="D99" s="153" t="s">
        <v>94</v>
      </c>
      <c r="E99" s="154"/>
      <c r="F99" s="154"/>
      <c r="G99" s="154"/>
      <c r="H99" s="154"/>
      <c r="I99" s="155"/>
      <c r="J99" s="156">
        <f>J134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95</v>
      </c>
      <c r="E100" s="154"/>
      <c r="F100" s="154"/>
      <c r="G100" s="154"/>
      <c r="H100" s="154"/>
      <c r="I100" s="155"/>
      <c r="J100" s="156">
        <f>J137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96</v>
      </c>
      <c r="E101" s="154"/>
      <c r="F101" s="154"/>
      <c r="G101" s="154"/>
      <c r="H101" s="154"/>
      <c r="I101" s="155"/>
      <c r="J101" s="156">
        <f>J151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7"/>
      <c r="C102" s="9"/>
      <c r="D102" s="148" t="s">
        <v>97</v>
      </c>
      <c r="E102" s="149"/>
      <c r="F102" s="149"/>
      <c r="G102" s="149"/>
      <c r="H102" s="149"/>
      <c r="I102" s="150"/>
      <c r="J102" s="151">
        <f>J163</f>
        <v>0</v>
      </c>
      <c r="K102" s="9"/>
      <c r="L102" s="14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2"/>
      <c r="C103" s="10"/>
      <c r="D103" s="153" t="s">
        <v>98</v>
      </c>
      <c r="E103" s="154"/>
      <c r="F103" s="154"/>
      <c r="G103" s="154"/>
      <c r="H103" s="154"/>
      <c r="I103" s="155"/>
      <c r="J103" s="156">
        <f>J164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99</v>
      </c>
      <c r="E104" s="154"/>
      <c r="F104" s="154"/>
      <c r="G104" s="154"/>
      <c r="H104" s="154"/>
      <c r="I104" s="155"/>
      <c r="J104" s="156">
        <f>J166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11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141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14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100</v>
      </c>
      <c r="D111" s="37"/>
      <c r="E111" s="37"/>
      <c r="F111" s="37"/>
      <c r="G111" s="37"/>
      <c r="H111" s="37"/>
      <c r="I111" s="11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11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11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E7</f>
        <v>Oprava podlah a výmalba v místnosti 205,206,209,216,217</v>
      </c>
      <c r="F114" s="37"/>
      <c r="G114" s="37"/>
      <c r="H114" s="37"/>
      <c r="I114" s="11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11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F10</f>
        <v>Malinovského nám.3,Brno</v>
      </c>
      <c r="G116" s="37"/>
      <c r="H116" s="37"/>
      <c r="I116" s="118" t="s">
        <v>22</v>
      </c>
      <c r="J116" s="68" t="str">
        <f>IF(J10="","",J10)</f>
        <v>18. 6. 2020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11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E13</f>
        <v>M m.Brna,OSM,Husova 3,Brno</v>
      </c>
      <c r="G118" s="37"/>
      <c r="H118" s="37"/>
      <c r="I118" s="118" t="s">
        <v>30</v>
      </c>
      <c r="J118" s="35" t="str">
        <f>E19</f>
        <v>Radka Volková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IF(E16="","",E16)</f>
        <v>Vyplň údaj</v>
      </c>
      <c r="G119" s="37"/>
      <c r="H119" s="37"/>
      <c r="I119" s="118" t="s">
        <v>33</v>
      </c>
      <c r="J119" s="35" t="str">
        <f>E22</f>
        <v>R.Volková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11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57"/>
      <c r="B121" s="158"/>
      <c r="C121" s="159" t="s">
        <v>101</v>
      </c>
      <c r="D121" s="160" t="s">
        <v>61</v>
      </c>
      <c r="E121" s="160" t="s">
        <v>57</v>
      </c>
      <c r="F121" s="160" t="s">
        <v>58</v>
      </c>
      <c r="G121" s="160" t="s">
        <v>102</v>
      </c>
      <c r="H121" s="160" t="s">
        <v>103</v>
      </c>
      <c r="I121" s="161" t="s">
        <v>104</v>
      </c>
      <c r="J121" s="160" t="s">
        <v>87</v>
      </c>
      <c r="K121" s="162" t="s">
        <v>105</v>
      </c>
      <c r="L121" s="163"/>
      <c r="M121" s="85" t="s">
        <v>1</v>
      </c>
      <c r="N121" s="86" t="s">
        <v>40</v>
      </c>
      <c r="O121" s="86" t="s">
        <v>106</v>
      </c>
      <c r="P121" s="86" t="s">
        <v>107</v>
      </c>
      <c r="Q121" s="86" t="s">
        <v>108</v>
      </c>
      <c r="R121" s="86" t="s">
        <v>109</v>
      </c>
      <c r="S121" s="86" t="s">
        <v>110</v>
      </c>
      <c r="T121" s="87" t="s">
        <v>111</v>
      </c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</row>
    <row r="122" s="2" customFormat="1" ht="22.8" customHeight="1">
      <c r="A122" s="37"/>
      <c r="B122" s="38"/>
      <c r="C122" s="92" t="s">
        <v>112</v>
      </c>
      <c r="D122" s="37"/>
      <c r="E122" s="37"/>
      <c r="F122" s="37"/>
      <c r="G122" s="37"/>
      <c r="H122" s="37"/>
      <c r="I122" s="117"/>
      <c r="J122" s="164">
        <f>BK122</f>
        <v>0</v>
      </c>
      <c r="K122" s="37"/>
      <c r="L122" s="38"/>
      <c r="M122" s="88"/>
      <c r="N122" s="72"/>
      <c r="O122" s="89"/>
      <c r="P122" s="165">
        <f>P123+P133+P163</f>
        <v>0</v>
      </c>
      <c r="Q122" s="89"/>
      <c r="R122" s="165">
        <f>R123+R133+R163</f>
        <v>2.53598356</v>
      </c>
      <c r="S122" s="89"/>
      <c r="T122" s="166">
        <f>T123+T133+T163</f>
        <v>0.32091584000000001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75</v>
      </c>
      <c r="AU122" s="18" t="s">
        <v>89</v>
      </c>
      <c r="BK122" s="167">
        <f>BK123+BK133+BK163</f>
        <v>0</v>
      </c>
    </row>
    <row r="123" s="12" customFormat="1" ht="25.92" customHeight="1">
      <c r="A123" s="12"/>
      <c r="B123" s="168"/>
      <c r="C123" s="12"/>
      <c r="D123" s="169" t="s">
        <v>75</v>
      </c>
      <c r="E123" s="170" t="s">
        <v>113</v>
      </c>
      <c r="F123" s="170" t="s">
        <v>114</v>
      </c>
      <c r="G123" s="12"/>
      <c r="H123" s="12"/>
      <c r="I123" s="171"/>
      <c r="J123" s="172">
        <f>BK123</f>
        <v>0</v>
      </c>
      <c r="K123" s="12"/>
      <c r="L123" s="168"/>
      <c r="M123" s="173"/>
      <c r="N123" s="174"/>
      <c r="O123" s="174"/>
      <c r="P123" s="175">
        <f>P124+P127</f>
        <v>0</v>
      </c>
      <c r="Q123" s="174"/>
      <c r="R123" s="175">
        <f>R124+R127</f>
        <v>0.0039280000000000001</v>
      </c>
      <c r="S123" s="174"/>
      <c r="T123" s="176">
        <f>T124+T127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9" t="s">
        <v>81</v>
      </c>
      <c r="AT123" s="177" t="s">
        <v>75</v>
      </c>
      <c r="AU123" s="177" t="s">
        <v>76</v>
      </c>
      <c r="AY123" s="169" t="s">
        <v>115</v>
      </c>
      <c r="BK123" s="178">
        <f>BK124+BK127</f>
        <v>0</v>
      </c>
    </row>
    <row r="124" s="12" customFormat="1" ht="22.8" customHeight="1">
      <c r="A124" s="12"/>
      <c r="B124" s="168"/>
      <c r="C124" s="12"/>
      <c r="D124" s="169" t="s">
        <v>75</v>
      </c>
      <c r="E124" s="179" t="s">
        <v>116</v>
      </c>
      <c r="F124" s="179" t="s">
        <v>117</v>
      </c>
      <c r="G124" s="12"/>
      <c r="H124" s="12"/>
      <c r="I124" s="171"/>
      <c r="J124" s="180">
        <f>BK124</f>
        <v>0</v>
      </c>
      <c r="K124" s="12"/>
      <c r="L124" s="168"/>
      <c r="M124" s="173"/>
      <c r="N124" s="174"/>
      <c r="O124" s="174"/>
      <c r="P124" s="175">
        <f>SUM(P125:P126)</f>
        <v>0</v>
      </c>
      <c r="Q124" s="174"/>
      <c r="R124" s="175">
        <f>SUM(R125:R126)</f>
        <v>0.0039280000000000001</v>
      </c>
      <c r="S124" s="174"/>
      <c r="T124" s="17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9" t="s">
        <v>81</v>
      </c>
      <c r="AT124" s="177" t="s">
        <v>75</v>
      </c>
      <c r="AU124" s="177" t="s">
        <v>81</v>
      </c>
      <c r="AY124" s="169" t="s">
        <v>115</v>
      </c>
      <c r="BK124" s="178">
        <f>SUM(BK125:BK126)</f>
        <v>0</v>
      </c>
    </row>
    <row r="125" s="2" customFormat="1" ht="21.75" customHeight="1">
      <c r="A125" s="37"/>
      <c r="B125" s="181"/>
      <c r="C125" s="182" t="s">
        <v>81</v>
      </c>
      <c r="D125" s="182" t="s">
        <v>118</v>
      </c>
      <c r="E125" s="183" t="s">
        <v>119</v>
      </c>
      <c r="F125" s="184" t="s">
        <v>120</v>
      </c>
      <c r="G125" s="185" t="s">
        <v>121</v>
      </c>
      <c r="H125" s="186">
        <v>98.200000000000003</v>
      </c>
      <c r="I125" s="187"/>
      <c r="J125" s="188">
        <f>ROUND(I125*H125,2)</f>
        <v>0</v>
      </c>
      <c r="K125" s="184" t="s">
        <v>122</v>
      </c>
      <c r="L125" s="38"/>
      <c r="M125" s="189" t="s">
        <v>1</v>
      </c>
      <c r="N125" s="190" t="s">
        <v>41</v>
      </c>
      <c r="O125" s="76"/>
      <c r="P125" s="191">
        <f>O125*H125</f>
        <v>0</v>
      </c>
      <c r="Q125" s="191">
        <v>4.0000000000000003E-05</v>
      </c>
      <c r="R125" s="191">
        <f>Q125*H125</f>
        <v>0.0039280000000000001</v>
      </c>
      <c r="S125" s="191">
        <v>0</v>
      </c>
      <c r="T125" s="19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3" t="s">
        <v>123</v>
      </c>
      <c r="AT125" s="193" t="s">
        <v>118</v>
      </c>
      <c r="AU125" s="193" t="s">
        <v>83</v>
      </c>
      <c r="AY125" s="18" t="s">
        <v>115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8" t="s">
        <v>81</v>
      </c>
      <c r="BK125" s="194">
        <f>ROUND(I125*H125,2)</f>
        <v>0</v>
      </c>
      <c r="BL125" s="18" t="s">
        <v>123</v>
      </c>
      <c r="BM125" s="193" t="s">
        <v>124</v>
      </c>
    </row>
    <row r="126" s="13" customFormat="1">
      <c r="A126" s="13"/>
      <c r="B126" s="195"/>
      <c r="C126" s="13"/>
      <c r="D126" s="196" t="s">
        <v>125</v>
      </c>
      <c r="E126" s="197" t="s">
        <v>1</v>
      </c>
      <c r="F126" s="198" t="s">
        <v>126</v>
      </c>
      <c r="G126" s="13"/>
      <c r="H126" s="199">
        <v>98.200000000000003</v>
      </c>
      <c r="I126" s="200"/>
      <c r="J126" s="13"/>
      <c r="K126" s="13"/>
      <c r="L126" s="195"/>
      <c r="M126" s="201"/>
      <c r="N126" s="202"/>
      <c r="O126" s="202"/>
      <c r="P126" s="202"/>
      <c r="Q126" s="202"/>
      <c r="R126" s="202"/>
      <c r="S126" s="202"/>
      <c r="T126" s="20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7" t="s">
        <v>125</v>
      </c>
      <c r="AU126" s="197" t="s">
        <v>83</v>
      </c>
      <c r="AV126" s="13" t="s">
        <v>83</v>
      </c>
      <c r="AW126" s="13" t="s">
        <v>32</v>
      </c>
      <c r="AX126" s="13" t="s">
        <v>81</v>
      </c>
      <c r="AY126" s="197" t="s">
        <v>115</v>
      </c>
    </row>
    <row r="127" s="12" customFormat="1" ht="22.8" customHeight="1">
      <c r="A127" s="12"/>
      <c r="B127" s="168"/>
      <c r="C127" s="12"/>
      <c r="D127" s="169" t="s">
        <v>75</v>
      </c>
      <c r="E127" s="179" t="s">
        <v>127</v>
      </c>
      <c r="F127" s="179" t="s">
        <v>128</v>
      </c>
      <c r="G127" s="12"/>
      <c r="H127" s="12"/>
      <c r="I127" s="171"/>
      <c r="J127" s="180">
        <f>BK127</f>
        <v>0</v>
      </c>
      <c r="K127" s="12"/>
      <c r="L127" s="168"/>
      <c r="M127" s="173"/>
      <c r="N127" s="174"/>
      <c r="O127" s="174"/>
      <c r="P127" s="175">
        <f>SUM(P128:P132)</f>
        <v>0</v>
      </c>
      <c r="Q127" s="174"/>
      <c r="R127" s="175">
        <f>SUM(R128:R132)</f>
        <v>0</v>
      </c>
      <c r="S127" s="174"/>
      <c r="T127" s="176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9" t="s">
        <v>81</v>
      </c>
      <c r="AT127" s="177" t="s">
        <v>75</v>
      </c>
      <c r="AU127" s="177" t="s">
        <v>81</v>
      </c>
      <c r="AY127" s="169" t="s">
        <v>115</v>
      </c>
      <c r="BK127" s="178">
        <f>SUM(BK128:BK132)</f>
        <v>0</v>
      </c>
    </row>
    <row r="128" s="2" customFormat="1" ht="21.75" customHeight="1">
      <c r="A128" s="37"/>
      <c r="B128" s="181"/>
      <c r="C128" s="182" t="s">
        <v>83</v>
      </c>
      <c r="D128" s="182" t="s">
        <v>118</v>
      </c>
      <c r="E128" s="183" t="s">
        <v>129</v>
      </c>
      <c r="F128" s="184" t="s">
        <v>130</v>
      </c>
      <c r="G128" s="185" t="s">
        <v>131</v>
      </c>
      <c r="H128" s="186">
        <v>0.32100000000000001</v>
      </c>
      <c r="I128" s="187"/>
      <c r="J128" s="188">
        <f>ROUND(I128*H128,2)</f>
        <v>0</v>
      </c>
      <c r="K128" s="184" t="s">
        <v>122</v>
      </c>
      <c r="L128" s="38"/>
      <c r="M128" s="189" t="s">
        <v>1</v>
      </c>
      <c r="N128" s="190" t="s">
        <v>41</v>
      </c>
      <c r="O128" s="76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3" t="s">
        <v>123</v>
      </c>
      <c r="AT128" s="193" t="s">
        <v>118</v>
      </c>
      <c r="AU128" s="193" t="s">
        <v>83</v>
      </c>
      <c r="AY128" s="18" t="s">
        <v>115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8" t="s">
        <v>81</v>
      </c>
      <c r="BK128" s="194">
        <f>ROUND(I128*H128,2)</f>
        <v>0</v>
      </c>
      <c r="BL128" s="18" t="s">
        <v>123</v>
      </c>
      <c r="BM128" s="193" t="s">
        <v>132</v>
      </c>
    </row>
    <row r="129" s="2" customFormat="1" ht="21.75" customHeight="1">
      <c r="A129" s="37"/>
      <c r="B129" s="181"/>
      <c r="C129" s="182" t="s">
        <v>133</v>
      </c>
      <c r="D129" s="182" t="s">
        <v>118</v>
      </c>
      <c r="E129" s="183" t="s">
        <v>134</v>
      </c>
      <c r="F129" s="184" t="s">
        <v>135</v>
      </c>
      <c r="G129" s="185" t="s">
        <v>131</v>
      </c>
      <c r="H129" s="186">
        <v>0.32100000000000001</v>
      </c>
      <c r="I129" s="187"/>
      <c r="J129" s="188">
        <f>ROUND(I129*H129,2)</f>
        <v>0</v>
      </c>
      <c r="K129" s="184" t="s">
        <v>122</v>
      </c>
      <c r="L129" s="38"/>
      <c r="M129" s="189" t="s">
        <v>1</v>
      </c>
      <c r="N129" s="190" t="s">
        <v>41</v>
      </c>
      <c r="O129" s="76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3" t="s">
        <v>123</v>
      </c>
      <c r="AT129" s="193" t="s">
        <v>118</v>
      </c>
      <c r="AU129" s="193" t="s">
        <v>83</v>
      </c>
      <c r="AY129" s="18" t="s">
        <v>115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8" t="s">
        <v>81</v>
      </c>
      <c r="BK129" s="194">
        <f>ROUND(I129*H129,2)</f>
        <v>0</v>
      </c>
      <c r="BL129" s="18" t="s">
        <v>123</v>
      </c>
      <c r="BM129" s="193" t="s">
        <v>136</v>
      </c>
    </row>
    <row r="130" s="2" customFormat="1" ht="21.75" customHeight="1">
      <c r="A130" s="37"/>
      <c r="B130" s="181"/>
      <c r="C130" s="182" t="s">
        <v>123</v>
      </c>
      <c r="D130" s="182" t="s">
        <v>118</v>
      </c>
      <c r="E130" s="183" t="s">
        <v>137</v>
      </c>
      <c r="F130" s="184" t="s">
        <v>138</v>
      </c>
      <c r="G130" s="185" t="s">
        <v>131</v>
      </c>
      <c r="H130" s="186">
        <v>7.7039999999999997</v>
      </c>
      <c r="I130" s="187"/>
      <c r="J130" s="188">
        <f>ROUND(I130*H130,2)</f>
        <v>0</v>
      </c>
      <c r="K130" s="184" t="s">
        <v>122</v>
      </c>
      <c r="L130" s="38"/>
      <c r="M130" s="189" t="s">
        <v>1</v>
      </c>
      <c r="N130" s="190" t="s">
        <v>41</v>
      </c>
      <c r="O130" s="76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3" t="s">
        <v>123</v>
      </c>
      <c r="AT130" s="193" t="s">
        <v>118</v>
      </c>
      <c r="AU130" s="193" t="s">
        <v>83</v>
      </c>
      <c r="AY130" s="18" t="s">
        <v>115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8" t="s">
        <v>81</v>
      </c>
      <c r="BK130" s="194">
        <f>ROUND(I130*H130,2)</f>
        <v>0</v>
      </c>
      <c r="BL130" s="18" t="s">
        <v>123</v>
      </c>
      <c r="BM130" s="193" t="s">
        <v>139</v>
      </c>
    </row>
    <row r="131" s="13" customFormat="1">
      <c r="A131" s="13"/>
      <c r="B131" s="195"/>
      <c r="C131" s="13"/>
      <c r="D131" s="196" t="s">
        <v>125</v>
      </c>
      <c r="E131" s="13"/>
      <c r="F131" s="198" t="s">
        <v>140</v>
      </c>
      <c r="G131" s="13"/>
      <c r="H131" s="199">
        <v>7.7039999999999997</v>
      </c>
      <c r="I131" s="200"/>
      <c r="J131" s="13"/>
      <c r="K131" s="13"/>
      <c r="L131" s="195"/>
      <c r="M131" s="201"/>
      <c r="N131" s="202"/>
      <c r="O131" s="202"/>
      <c r="P131" s="202"/>
      <c r="Q131" s="202"/>
      <c r="R131" s="202"/>
      <c r="S131" s="202"/>
      <c r="T131" s="20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7" t="s">
        <v>125</v>
      </c>
      <c r="AU131" s="197" t="s">
        <v>83</v>
      </c>
      <c r="AV131" s="13" t="s">
        <v>83</v>
      </c>
      <c r="AW131" s="13" t="s">
        <v>3</v>
      </c>
      <c r="AX131" s="13" t="s">
        <v>81</v>
      </c>
      <c r="AY131" s="197" t="s">
        <v>115</v>
      </c>
    </row>
    <row r="132" s="2" customFormat="1" ht="21.75" customHeight="1">
      <c r="A132" s="37"/>
      <c r="B132" s="181"/>
      <c r="C132" s="182" t="s">
        <v>141</v>
      </c>
      <c r="D132" s="182" t="s">
        <v>118</v>
      </c>
      <c r="E132" s="183" t="s">
        <v>142</v>
      </c>
      <c r="F132" s="184" t="s">
        <v>143</v>
      </c>
      <c r="G132" s="185" t="s">
        <v>131</v>
      </c>
      <c r="H132" s="186">
        <v>0.32100000000000001</v>
      </c>
      <c r="I132" s="187"/>
      <c r="J132" s="188">
        <f>ROUND(I132*H132,2)</f>
        <v>0</v>
      </c>
      <c r="K132" s="184" t="s">
        <v>122</v>
      </c>
      <c r="L132" s="38"/>
      <c r="M132" s="189" t="s">
        <v>1</v>
      </c>
      <c r="N132" s="190" t="s">
        <v>41</v>
      </c>
      <c r="O132" s="76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3" t="s">
        <v>123</v>
      </c>
      <c r="AT132" s="193" t="s">
        <v>118</v>
      </c>
      <c r="AU132" s="193" t="s">
        <v>83</v>
      </c>
      <c r="AY132" s="18" t="s">
        <v>115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8" t="s">
        <v>81</v>
      </c>
      <c r="BK132" s="194">
        <f>ROUND(I132*H132,2)</f>
        <v>0</v>
      </c>
      <c r="BL132" s="18" t="s">
        <v>123</v>
      </c>
      <c r="BM132" s="193" t="s">
        <v>144</v>
      </c>
    </row>
    <row r="133" s="12" customFormat="1" ht="25.92" customHeight="1">
      <c r="A133" s="12"/>
      <c r="B133" s="168"/>
      <c r="C133" s="12"/>
      <c r="D133" s="169" t="s">
        <v>75</v>
      </c>
      <c r="E133" s="170" t="s">
        <v>145</v>
      </c>
      <c r="F133" s="170" t="s">
        <v>146</v>
      </c>
      <c r="G133" s="12"/>
      <c r="H133" s="12"/>
      <c r="I133" s="171"/>
      <c r="J133" s="172">
        <f>BK133</f>
        <v>0</v>
      </c>
      <c r="K133" s="12"/>
      <c r="L133" s="168"/>
      <c r="M133" s="173"/>
      <c r="N133" s="174"/>
      <c r="O133" s="174"/>
      <c r="P133" s="175">
        <f>P134+P137+P151</f>
        <v>0</v>
      </c>
      <c r="Q133" s="174"/>
      <c r="R133" s="175">
        <f>R134+R137+R151</f>
        <v>2.5320555599999999</v>
      </c>
      <c r="S133" s="174"/>
      <c r="T133" s="176">
        <f>T134+T137+T151</f>
        <v>0.32091584000000001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9" t="s">
        <v>83</v>
      </c>
      <c r="AT133" s="177" t="s">
        <v>75</v>
      </c>
      <c r="AU133" s="177" t="s">
        <v>76</v>
      </c>
      <c r="AY133" s="169" t="s">
        <v>115</v>
      </c>
      <c r="BK133" s="178">
        <f>BK134+BK137+BK151</f>
        <v>0</v>
      </c>
    </row>
    <row r="134" s="12" customFormat="1" ht="22.8" customHeight="1">
      <c r="A134" s="12"/>
      <c r="B134" s="168"/>
      <c r="C134" s="12"/>
      <c r="D134" s="169" t="s">
        <v>75</v>
      </c>
      <c r="E134" s="179" t="s">
        <v>147</v>
      </c>
      <c r="F134" s="179" t="s">
        <v>148</v>
      </c>
      <c r="G134" s="12"/>
      <c r="H134" s="12"/>
      <c r="I134" s="171"/>
      <c r="J134" s="180">
        <f>BK134</f>
        <v>0</v>
      </c>
      <c r="K134" s="12"/>
      <c r="L134" s="168"/>
      <c r="M134" s="173"/>
      <c r="N134" s="174"/>
      <c r="O134" s="174"/>
      <c r="P134" s="175">
        <f>SUM(P135:P136)</f>
        <v>0</v>
      </c>
      <c r="Q134" s="174"/>
      <c r="R134" s="175">
        <f>SUM(R135:R136)</f>
        <v>1.1106420000000001</v>
      </c>
      <c r="S134" s="174"/>
      <c r="T134" s="176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9" t="s">
        <v>83</v>
      </c>
      <c r="AT134" s="177" t="s">
        <v>75</v>
      </c>
      <c r="AU134" s="177" t="s">
        <v>81</v>
      </c>
      <c r="AY134" s="169" t="s">
        <v>115</v>
      </c>
      <c r="BK134" s="178">
        <f>SUM(BK135:BK136)</f>
        <v>0</v>
      </c>
    </row>
    <row r="135" s="2" customFormat="1" ht="21.75" customHeight="1">
      <c r="A135" s="37"/>
      <c r="B135" s="181"/>
      <c r="C135" s="182" t="s">
        <v>149</v>
      </c>
      <c r="D135" s="182" t="s">
        <v>118</v>
      </c>
      <c r="E135" s="183" t="s">
        <v>150</v>
      </c>
      <c r="F135" s="184" t="s">
        <v>151</v>
      </c>
      <c r="G135" s="185" t="s">
        <v>121</v>
      </c>
      <c r="H135" s="186">
        <v>98.200000000000003</v>
      </c>
      <c r="I135" s="187"/>
      <c r="J135" s="188">
        <f>ROUND(I135*H135,2)</f>
        <v>0</v>
      </c>
      <c r="K135" s="184" t="s">
        <v>122</v>
      </c>
      <c r="L135" s="38"/>
      <c r="M135" s="189" t="s">
        <v>1</v>
      </c>
      <c r="N135" s="190" t="s">
        <v>41</v>
      </c>
      <c r="O135" s="76"/>
      <c r="P135" s="191">
        <f>O135*H135</f>
        <v>0</v>
      </c>
      <c r="Q135" s="191">
        <v>0.011310000000000001</v>
      </c>
      <c r="R135" s="191">
        <f>Q135*H135</f>
        <v>1.1106420000000001</v>
      </c>
      <c r="S135" s="191">
        <v>0</v>
      </c>
      <c r="T135" s="19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3" t="s">
        <v>152</v>
      </c>
      <c r="AT135" s="193" t="s">
        <v>118</v>
      </c>
      <c r="AU135" s="193" t="s">
        <v>83</v>
      </c>
      <c r="AY135" s="18" t="s">
        <v>115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8" t="s">
        <v>81</v>
      </c>
      <c r="BK135" s="194">
        <f>ROUND(I135*H135,2)</f>
        <v>0</v>
      </c>
      <c r="BL135" s="18" t="s">
        <v>152</v>
      </c>
      <c r="BM135" s="193" t="s">
        <v>153</v>
      </c>
    </row>
    <row r="136" s="2" customFormat="1" ht="21.75" customHeight="1">
      <c r="A136" s="37"/>
      <c r="B136" s="181"/>
      <c r="C136" s="182" t="s">
        <v>154</v>
      </c>
      <c r="D136" s="182" t="s">
        <v>118</v>
      </c>
      <c r="E136" s="183" t="s">
        <v>155</v>
      </c>
      <c r="F136" s="184" t="s">
        <v>156</v>
      </c>
      <c r="G136" s="185" t="s">
        <v>157</v>
      </c>
      <c r="H136" s="204"/>
      <c r="I136" s="187"/>
      <c r="J136" s="188">
        <f>ROUND(I136*H136,2)</f>
        <v>0</v>
      </c>
      <c r="K136" s="184" t="s">
        <v>122</v>
      </c>
      <c r="L136" s="38"/>
      <c r="M136" s="189" t="s">
        <v>1</v>
      </c>
      <c r="N136" s="190" t="s">
        <v>41</v>
      </c>
      <c r="O136" s="76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3" t="s">
        <v>152</v>
      </c>
      <c r="AT136" s="193" t="s">
        <v>118</v>
      </c>
      <c r="AU136" s="193" t="s">
        <v>83</v>
      </c>
      <c r="AY136" s="18" t="s">
        <v>115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8" t="s">
        <v>81</v>
      </c>
      <c r="BK136" s="194">
        <f>ROUND(I136*H136,2)</f>
        <v>0</v>
      </c>
      <c r="BL136" s="18" t="s">
        <v>152</v>
      </c>
      <c r="BM136" s="193" t="s">
        <v>158</v>
      </c>
    </row>
    <row r="137" s="12" customFormat="1" ht="22.8" customHeight="1">
      <c r="A137" s="12"/>
      <c r="B137" s="168"/>
      <c r="C137" s="12"/>
      <c r="D137" s="169" t="s">
        <v>75</v>
      </c>
      <c r="E137" s="179" t="s">
        <v>159</v>
      </c>
      <c r="F137" s="179" t="s">
        <v>160</v>
      </c>
      <c r="G137" s="12"/>
      <c r="H137" s="12"/>
      <c r="I137" s="171"/>
      <c r="J137" s="180">
        <f>BK137</f>
        <v>0</v>
      </c>
      <c r="K137" s="12"/>
      <c r="L137" s="168"/>
      <c r="M137" s="173"/>
      <c r="N137" s="174"/>
      <c r="O137" s="174"/>
      <c r="P137" s="175">
        <f>SUM(P138:P150)</f>
        <v>0</v>
      </c>
      <c r="Q137" s="174"/>
      <c r="R137" s="175">
        <f>SUM(R138:R150)</f>
        <v>0.90288700000000011</v>
      </c>
      <c r="S137" s="174"/>
      <c r="T137" s="176">
        <f>SUM(T138:T150)</f>
        <v>0.19640000000000002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9" t="s">
        <v>83</v>
      </c>
      <c r="AT137" s="177" t="s">
        <v>75</v>
      </c>
      <c r="AU137" s="177" t="s">
        <v>81</v>
      </c>
      <c r="AY137" s="169" t="s">
        <v>115</v>
      </c>
      <c r="BK137" s="178">
        <f>SUM(BK138:BK150)</f>
        <v>0</v>
      </c>
    </row>
    <row r="138" s="2" customFormat="1" ht="16.5" customHeight="1">
      <c r="A138" s="37"/>
      <c r="B138" s="181"/>
      <c r="C138" s="182" t="s">
        <v>161</v>
      </c>
      <c r="D138" s="182" t="s">
        <v>118</v>
      </c>
      <c r="E138" s="183" t="s">
        <v>162</v>
      </c>
      <c r="F138" s="184" t="s">
        <v>163</v>
      </c>
      <c r="G138" s="185" t="s">
        <v>121</v>
      </c>
      <c r="H138" s="186">
        <v>98.200000000000003</v>
      </c>
      <c r="I138" s="187"/>
      <c r="J138" s="188">
        <f>ROUND(I138*H138,2)</f>
        <v>0</v>
      </c>
      <c r="K138" s="184" t="s">
        <v>122</v>
      </c>
      <c r="L138" s="38"/>
      <c r="M138" s="189" t="s">
        <v>1</v>
      </c>
      <c r="N138" s="190" t="s">
        <v>41</v>
      </c>
      <c r="O138" s="76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3" t="s">
        <v>152</v>
      </c>
      <c r="AT138" s="193" t="s">
        <v>118</v>
      </c>
      <c r="AU138" s="193" t="s">
        <v>83</v>
      </c>
      <c r="AY138" s="18" t="s">
        <v>115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8" t="s">
        <v>81</v>
      </c>
      <c r="BK138" s="194">
        <f>ROUND(I138*H138,2)</f>
        <v>0</v>
      </c>
      <c r="BL138" s="18" t="s">
        <v>152</v>
      </c>
      <c r="BM138" s="193" t="s">
        <v>164</v>
      </c>
    </row>
    <row r="139" s="13" customFormat="1">
      <c r="A139" s="13"/>
      <c r="B139" s="195"/>
      <c r="C139" s="13"/>
      <c r="D139" s="196" t="s">
        <v>125</v>
      </c>
      <c r="E139" s="197" t="s">
        <v>1</v>
      </c>
      <c r="F139" s="198" t="s">
        <v>165</v>
      </c>
      <c r="G139" s="13"/>
      <c r="H139" s="199">
        <v>62.899999999999999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125</v>
      </c>
      <c r="AU139" s="197" t="s">
        <v>83</v>
      </c>
      <c r="AV139" s="13" t="s">
        <v>83</v>
      </c>
      <c r="AW139" s="13" t="s">
        <v>32</v>
      </c>
      <c r="AX139" s="13" t="s">
        <v>76</v>
      </c>
      <c r="AY139" s="197" t="s">
        <v>115</v>
      </c>
    </row>
    <row r="140" s="13" customFormat="1">
      <c r="A140" s="13"/>
      <c r="B140" s="195"/>
      <c r="C140" s="13"/>
      <c r="D140" s="196" t="s">
        <v>125</v>
      </c>
      <c r="E140" s="197" t="s">
        <v>1</v>
      </c>
      <c r="F140" s="198" t="s">
        <v>166</v>
      </c>
      <c r="G140" s="13"/>
      <c r="H140" s="199">
        <v>35.299999999999997</v>
      </c>
      <c r="I140" s="200"/>
      <c r="J140" s="13"/>
      <c r="K140" s="13"/>
      <c r="L140" s="195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7" t="s">
        <v>125</v>
      </c>
      <c r="AU140" s="197" t="s">
        <v>83</v>
      </c>
      <c r="AV140" s="13" t="s">
        <v>83</v>
      </c>
      <c r="AW140" s="13" t="s">
        <v>32</v>
      </c>
      <c r="AX140" s="13" t="s">
        <v>76</v>
      </c>
      <c r="AY140" s="197" t="s">
        <v>115</v>
      </c>
    </row>
    <row r="141" s="14" customFormat="1">
      <c r="A141" s="14"/>
      <c r="B141" s="205"/>
      <c r="C141" s="14"/>
      <c r="D141" s="196" t="s">
        <v>125</v>
      </c>
      <c r="E141" s="206" t="s">
        <v>1</v>
      </c>
      <c r="F141" s="207" t="s">
        <v>167</v>
      </c>
      <c r="G141" s="14"/>
      <c r="H141" s="208">
        <v>98.199999999999989</v>
      </c>
      <c r="I141" s="209"/>
      <c r="J141" s="14"/>
      <c r="K141" s="14"/>
      <c r="L141" s="205"/>
      <c r="M141" s="210"/>
      <c r="N141" s="211"/>
      <c r="O141" s="211"/>
      <c r="P141" s="211"/>
      <c r="Q141" s="211"/>
      <c r="R141" s="211"/>
      <c r="S141" s="211"/>
      <c r="T141" s="21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6" t="s">
        <v>125</v>
      </c>
      <c r="AU141" s="206" t="s">
        <v>83</v>
      </c>
      <c r="AV141" s="14" t="s">
        <v>123</v>
      </c>
      <c r="AW141" s="14" t="s">
        <v>32</v>
      </c>
      <c r="AX141" s="14" t="s">
        <v>81</v>
      </c>
      <c r="AY141" s="206" t="s">
        <v>115</v>
      </c>
    </row>
    <row r="142" s="2" customFormat="1" ht="21.75" customHeight="1">
      <c r="A142" s="37"/>
      <c r="B142" s="181"/>
      <c r="C142" s="182" t="s">
        <v>116</v>
      </c>
      <c r="D142" s="182" t="s">
        <v>118</v>
      </c>
      <c r="E142" s="183" t="s">
        <v>168</v>
      </c>
      <c r="F142" s="184" t="s">
        <v>169</v>
      </c>
      <c r="G142" s="185" t="s">
        <v>121</v>
      </c>
      <c r="H142" s="186">
        <v>98.200000000000003</v>
      </c>
      <c r="I142" s="187"/>
      <c r="J142" s="188">
        <f>ROUND(I142*H142,2)</f>
        <v>0</v>
      </c>
      <c r="K142" s="184" t="s">
        <v>122</v>
      </c>
      <c r="L142" s="38"/>
      <c r="M142" s="189" t="s">
        <v>1</v>
      </c>
      <c r="N142" s="190" t="s">
        <v>41</v>
      </c>
      <c r="O142" s="76"/>
      <c r="P142" s="191">
        <f>O142*H142</f>
        <v>0</v>
      </c>
      <c r="Q142" s="191">
        <v>3.0000000000000001E-05</v>
      </c>
      <c r="R142" s="191">
        <f>Q142*H142</f>
        <v>0.0029460000000000003</v>
      </c>
      <c r="S142" s="191">
        <v>0</v>
      </c>
      <c r="T142" s="19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3" t="s">
        <v>152</v>
      </c>
      <c r="AT142" s="193" t="s">
        <v>118</v>
      </c>
      <c r="AU142" s="193" t="s">
        <v>83</v>
      </c>
      <c r="AY142" s="18" t="s">
        <v>115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8" t="s">
        <v>81</v>
      </c>
      <c r="BK142" s="194">
        <f>ROUND(I142*H142,2)</f>
        <v>0</v>
      </c>
      <c r="BL142" s="18" t="s">
        <v>152</v>
      </c>
      <c r="BM142" s="193" t="s">
        <v>170</v>
      </c>
    </row>
    <row r="143" s="2" customFormat="1" ht="21.75" customHeight="1">
      <c r="A143" s="37"/>
      <c r="B143" s="181"/>
      <c r="C143" s="182" t="s">
        <v>171</v>
      </c>
      <c r="D143" s="182" t="s">
        <v>118</v>
      </c>
      <c r="E143" s="183" t="s">
        <v>172</v>
      </c>
      <c r="F143" s="184" t="s">
        <v>173</v>
      </c>
      <c r="G143" s="185" t="s">
        <v>121</v>
      </c>
      <c r="H143" s="186">
        <v>98.200000000000003</v>
      </c>
      <c r="I143" s="187"/>
      <c r="J143" s="188">
        <f>ROUND(I143*H143,2)</f>
        <v>0</v>
      </c>
      <c r="K143" s="184" t="s">
        <v>122</v>
      </c>
      <c r="L143" s="38"/>
      <c r="M143" s="189" t="s">
        <v>1</v>
      </c>
      <c r="N143" s="190" t="s">
        <v>41</v>
      </c>
      <c r="O143" s="76"/>
      <c r="P143" s="191">
        <f>O143*H143</f>
        <v>0</v>
      </c>
      <c r="Q143" s="191">
        <v>0.0045500000000000002</v>
      </c>
      <c r="R143" s="191">
        <f>Q143*H143</f>
        <v>0.44681000000000004</v>
      </c>
      <c r="S143" s="191">
        <v>0</v>
      </c>
      <c r="T143" s="19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3" t="s">
        <v>152</v>
      </c>
      <c r="AT143" s="193" t="s">
        <v>118</v>
      </c>
      <c r="AU143" s="193" t="s">
        <v>83</v>
      </c>
      <c r="AY143" s="18" t="s">
        <v>115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8" t="s">
        <v>81</v>
      </c>
      <c r="BK143" s="194">
        <f>ROUND(I143*H143,2)</f>
        <v>0</v>
      </c>
      <c r="BL143" s="18" t="s">
        <v>152</v>
      </c>
      <c r="BM143" s="193" t="s">
        <v>174</v>
      </c>
    </row>
    <row r="144" s="2" customFormat="1" ht="16.5" customHeight="1">
      <c r="A144" s="37"/>
      <c r="B144" s="181"/>
      <c r="C144" s="182" t="s">
        <v>175</v>
      </c>
      <c r="D144" s="182" t="s">
        <v>118</v>
      </c>
      <c r="E144" s="183" t="s">
        <v>176</v>
      </c>
      <c r="F144" s="184" t="s">
        <v>177</v>
      </c>
      <c r="G144" s="185" t="s">
        <v>121</v>
      </c>
      <c r="H144" s="186">
        <v>98.200000000000003</v>
      </c>
      <c r="I144" s="187"/>
      <c r="J144" s="188">
        <f>ROUND(I144*H144,2)</f>
        <v>0</v>
      </c>
      <c r="K144" s="184" t="s">
        <v>122</v>
      </c>
      <c r="L144" s="38"/>
      <c r="M144" s="189" t="s">
        <v>1</v>
      </c>
      <c r="N144" s="190" t="s">
        <v>41</v>
      </c>
      <c r="O144" s="76"/>
      <c r="P144" s="191">
        <f>O144*H144</f>
        <v>0</v>
      </c>
      <c r="Q144" s="191">
        <v>0</v>
      </c>
      <c r="R144" s="191">
        <f>Q144*H144</f>
        <v>0</v>
      </c>
      <c r="S144" s="191">
        <v>0.002</v>
      </c>
      <c r="T144" s="192">
        <f>S144*H144</f>
        <v>0.19640000000000002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3" t="s">
        <v>152</v>
      </c>
      <c r="AT144" s="193" t="s">
        <v>118</v>
      </c>
      <c r="AU144" s="193" t="s">
        <v>83</v>
      </c>
      <c r="AY144" s="18" t="s">
        <v>115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8" t="s">
        <v>81</v>
      </c>
      <c r="BK144" s="194">
        <f>ROUND(I144*H144,2)</f>
        <v>0</v>
      </c>
      <c r="BL144" s="18" t="s">
        <v>152</v>
      </c>
      <c r="BM144" s="193" t="s">
        <v>178</v>
      </c>
    </row>
    <row r="145" s="2" customFormat="1" ht="16.5" customHeight="1">
      <c r="A145" s="37"/>
      <c r="B145" s="181"/>
      <c r="C145" s="182" t="s">
        <v>179</v>
      </c>
      <c r="D145" s="182" t="s">
        <v>118</v>
      </c>
      <c r="E145" s="183" t="s">
        <v>180</v>
      </c>
      <c r="F145" s="184" t="s">
        <v>181</v>
      </c>
      <c r="G145" s="185" t="s">
        <v>121</v>
      </c>
      <c r="H145" s="186">
        <v>98.200000000000003</v>
      </c>
      <c r="I145" s="187"/>
      <c r="J145" s="188">
        <f>ROUND(I145*H145,2)</f>
        <v>0</v>
      </c>
      <c r="K145" s="184" t="s">
        <v>122</v>
      </c>
      <c r="L145" s="38"/>
      <c r="M145" s="189" t="s">
        <v>1</v>
      </c>
      <c r="N145" s="190" t="s">
        <v>41</v>
      </c>
      <c r="O145" s="76"/>
      <c r="P145" s="191">
        <f>O145*H145</f>
        <v>0</v>
      </c>
      <c r="Q145" s="191">
        <v>0.00069999999999999999</v>
      </c>
      <c r="R145" s="191">
        <f>Q145*H145</f>
        <v>0.068739999999999996</v>
      </c>
      <c r="S145" s="191">
        <v>0</v>
      </c>
      <c r="T145" s="19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3" t="s">
        <v>152</v>
      </c>
      <c r="AT145" s="193" t="s">
        <v>118</v>
      </c>
      <c r="AU145" s="193" t="s">
        <v>83</v>
      </c>
      <c r="AY145" s="18" t="s">
        <v>115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8" t="s">
        <v>81</v>
      </c>
      <c r="BK145" s="194">
        <f>ROUND(I145*H145,2)</f>
        <v>0</v>
      </c>
      <c r="BL145" s="18" t="s">
        <v>152</v>
      </c>
      <c r="BM145" s="193" t="s">
        <v>182</v>
      </c>
    </row>
    <row r="146" s="2" customFormat="1" ht="16.5" customHeight="1">
      <c r="A146" s="37"/>
      <c r="B146" s="181"/>
      <c r="C146" s="213" t="s">
        <v>183</v>
      </c>
      <c r="D146" s="213" t="s">
        <v>184</v>
      </c>
      <c r="E146" s="214" t="s">
        <v>185</v>
      </c>
      <c r="F146" s="215" t="s">
        <v>186</v>
      </c>
      <c r="G146" s="216" t="s">
        <v>121</v>
      </c>
      <c r="H146" s="217">
        <v>108.02</v>
      </c>
      <c r="I146" s="218"/>
      <c r="J146" s="219">
        <f>ROUND(I146*H146,2)</f>
        <v>0</v>
      </c>
      <c r="K146" s="215" t="s">
        <v>1</v>
      </c>
      <c r="L146" s="220"/>
      <c r="M146" s="221" t="s">
        <v>1</v>
      </c>
      <c r="N146" s="222" t="s">
        <v>41</v>
      </c>
      <c r="O146" s="76"/>
      <c r="P146" s="191">
        <f>O146*H146</f>
        <v>0</v>
      </c>
      <c r="Q146" s="191">
        <v>0.0035500000000000002</v>
      </c>
      <c r="R146" s="191">
        <f>Q146*H146</f>
        <v>0.38347100000000001</v>
      </c>
      <c r="S146" s="191">
        <v>0</v>
      </c>
      <c r="T146" s="19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3" t="s">
        <v>187</v>
      </c>
      <c r="AT146" s="193" t="s">
        <v>184</v>
      </c>
      <c r="AU146" s="193" t="s">
        <v>83</v>
      </c>
      <c r="AY146" s="18" t="s">
        <v>115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8" t="s">
        <v>81</v>
      </c>
      <c r="BK146" s="194">
        <f>ROUND(I146*H146,2)</f>
        <v>0</v>
      </c>
      <c r="BL146" s="18" t="s">
        <v>152</v>
      </c>
      <c r="BM146" s="193" t="s">
        <v>188</v>
      </c>
    </row>
    <row r="147" s="13" customFormat="1">
      <c r="A147" s="13"/>
      <c r="B147" s="195"/>
      <c r="C147" s="13"/>
      <c r="D147" s="196" t="s">
        <v>125</v>
      </c>
      <c r="E147" s="13"/>
      <c r="F147" s="198" t="s">
        <v>189</v>
      </c>
      <c r="G147" s="13"/>
      <c r="H147" s="199">
        <v>108.02</v>
      </c>
      <c r="I147" s="200"/>
      <c r="J147" s="13"/>
      <c r="K147" s="13"/>
      <c r="L147" s="195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125</v>
      </c>
      <c r="AU147" s="197" t="s">
        <v>83</v>
      </c>
      <c r="AV147" s="13" t="s">
        <v>83</v>
      </c>
      <c r="AW147" s="13" t="s">
        <v>3</v>
      </c>
      <c r="AX147" s="13" t="s">
        <v>81</v>
      </c>
      <c r="AY147" s="197" t="s">
        <v>115</v>
      </c>
    </row>
    <row r="148" s="2" customFormat="1" ht="21.75" customHeight="1">
      <c r="A148" s="37"/>
      <c r="B148" s="181"/>
      <c r="C148" s="182" t="s">
        <v>190</v>
      </c>
      <c r="D148" s="182" t="s">
        <v>118</v>
      </c>
      <c r="E148" s="183" t="s">
        <v>191</v>
      </c>
      <c r="F148" s="184" t="s">
        <v>192</v>
      </c>
      <c r="G148" s="185" t="s">
        <v>193</v>
      </c>
      <c r="H148" s="186">
        <v>92</v>
      </c>
      <c r="I148" s="187"/>
      <c r="J148" s="188">
        <f>ROUND(I148*H148,2)</f>
        <v>0</v>
      </c>
      <c r="K148" s="184" t="s">
        <v>1</v>
      </c>
      <c r="L148" s="38"/>
      <c r="M148" s="189" t="s">
        <v>1</v>
      </c>
      <c r="N148" s="190" t="s">
        <v>41</v>
      </c>
      <c r="O148" s="76"/>
      <c r="P148" s="191">
        <f>O148*H148</f>
        <v>0</v>
      </c>
      <c r="Q148" s="191">
        <v>1.0000000000000001E-05</v>
      </c>
      <c r="R148" s="191">
        <f>Q148*H148</f>
        <v>0.00092000000000000003</v>
      </c>
      <c r="S148" s="191">
        <v>0</v>
      </c>
      <c r="T148" s="19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3" t="s">
        <v>152</v>
      </c>
      <c r="AT148" s="193" t="s">
        <v>118</v>
      </c>
      <c r="AU148" s="193" t="s">
        <v>83</v>
      </c>
      <c r="AY148" s="18" t="s">
        <v>115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8" t="s">
        <v>81</v>
      </c>
      <c r="BK148" s="194">
        <f>ROUND(I148*H148,2)</f>
        <v>0</v>
      </c>
      <c r="BL148" s="18" t="s">
        <v>152</v>
      </c>
      <c r="BM148" s="193" t="s">
        <v>194</v>
      </c>
    </row>
    <row r="149" s="13" customFormat="1">
      <c r="A149" s="13"/>
      <c r="B149" s="195"/>
      <c r="C149" s="13"/>
      <c r="D149" s="196" t="s">
        <v>125</v>
      </c>
      <c r="E149" s="197" t="s">
        <v>1</v>
      </c>
      <c r="F149" s="198" t="s">
        <v>195</v>
      </c>
      <c r="G149" s="13"/>
      <c r="H149" s="199">
        <v>92</v>
      </c>
      <c r="I149" s="200"/>
      <c r="J149" s="13"/>
      <c r="K149" s="13"/>
      <c r="L149" s="195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7" t="s">
        <v>125</v>
      </c>
      <c r="AU149" s="197" t="s">
        <v>83</v>
      </c>
      <c r="AV149" s="13" t="s">
        <v>83</v>
      </c>
      <c r="AW149" s="13" t="s">
        <v>32</v>
      </c>
      <c r="AX149" s="13" t="s">
        <v>81</v>
      </c>
      <c r="AY149" s="197" t="s">
        <v>115</v>
      </c>
    </row>
    <row r="150" s="2" customFormat="1" ht="21.75" customHeight="1">
      <c r="A150" s="37"/>
      <c r="B150" s="181"/>
      <c r="C150" s="182" t="s">
        <v>8</v>
      </c>
      <c r="D150" s="182" t="s">
        <v>118</v>
      </c>
      <c r="E150" s="183" t="s">
        <v>196</v>
      </c>
      <c r="F150" s="184" t="s">
        <v>197</v>
      </c>
      <c r="G150" s="185" t="s">
        <v>157</v>
      </c>
      <c r="H150" s="204"/>
      <c r="I150" s="187"/>
      <c r="J150" s="188">
        <f>ROUND(I150*H150,2)</f>
        <v>0</v>
      </c>
      <c r="K150" s="184" t="s">
        <v>122</v>
      </c>
      <c r="L150" s="38"/>
      <c r="M150" s="189" t="s">
        <v>1</v>
      </c>
      <c r="N150" s="190" t="s">
        <v>41</v>
      </c>
      <c r="O150" s="76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3" t="s">
        <v>152</v>
      </c>
      <c r="AT150" s="193" t="s">
        <v>118</v>
      </c>
      <c r="AU150" s="193" t="s">
        <v>83</v>
      </c>
      <c r="AY150" s="18" t="s">
        <v>115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8" t="s">
        <v>81</v>
      </c>
      <c r="BK150" s="194">
        <f>ROUND(I150*H150,2)</f>
        <v>0</v>
      </c>
      <c r="BL150" s="18" t="s">
        <v>152</v>
      </c>
      <c r="BM150" s="193" t="s">
        <v>198</v>
      </c>
    </row>
    <row r="151" s="12" customFormat="1" ht="22.8" customHeight="1">
      <c r="A151" s="12"/>
      <c r="B151" s="168"/>
      <c r="C151" s="12"/>
      <c r="D151" s="169" t="s">
        <v>75</v>
      </c>
      <c r="E151" s="179" t="s">
        <v>199</v>
      </c>
      <c r="F151" s="179" t="s">
        <v>200</v>
      </c>
      <c r="G151" s="12"/>
      <c r="H151" s="12"/>
      <c r="I151" s="171"/>
      <c r="J151" s="180">
        <f>BK151</f>
        <v>0</v>
      </c>
      <c r="K151" s="12"/>
      <c r="L151" s="168"/>
      <c r="M151" s="173"/>
      <c r="N151" s="174"/>
      <c r="O151" s="174"/>
      <c r="P151" s="175">
        <f>SUM(P152:P162)</f>
        <v>0</v>
      </c>
      <c r="Q151" s="174"/>
      <c r="R151" s="175">
        <f>SUM(R152:R162)</f>
        <v>0.51852655999999997</v>
      </c>
      <c r="S151" s="174"/>
      <c r="T151" s="176">
        <f>SUM(T152:T162)</f>
        <v>0.12451584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9" t="s">
        <v>83</v>
      </c>
      <c r="AT151" s="177" t="s">
        <v>75</v>
      </c>
      <c r="AU151" s="177" t="s">
        <v>81</v>
      </c>
      <c r="AY151" s="169" t="s">
        <v>115</v>
      </c>
      <c r="BK151" s="178">
        <f>SUM(BK152:BK162)</f>
        <v>0</v>
      </c>
    </row>
    <row r="152" s="2" customFormat="1" ht="16.5" customHeight="1">
      <c r="A152" s="37"/>
      <c r="B152" s="181"/>
      <c r="C152" s="182" t="s">
        <v>152</v>
      </c>
      <c r="D152" s="182" t="s">
        <v>118</v>
      </c>
      <c r="E152" s="183" t="s">
        <v>201</v>
      </c>
      <c r="F152" s="184" t="s">
        <v>202</v>
      </c>
      <c r="G152" s="185" t="s">
        <v>121</v>
      </c>
      <c r="H152" s="186">
        <v>401.66399999999999</v>
      </c>
      <c r="I152" s="187"/>
      <c r="J152" s="188">
        <f>ROUND(I152*H152,2)</f>
        <v>0</v>
      </c>
      <c r="K152" s="184" t="s">
        <v>122</v>
      </c>
      <c r="L152" s="38"/>
      <c r="M152" s="189" t="s">
        <v>1</v>
      </c>
      <c r="N152" s="190" t="s">
        <v>41</v>
      </c>
      <c r="O152" s="76"/>
      <c r="P152" s="191">
        <f>O152*H152</f>
        <v>0</v>
      </c>
      <c r="Q152" s="191">
        <v>0.001</v>
      </c>
      <c r="R152" s="191">
        <f>Q152*H152</f>
        <v>0.40166400000000002</v>
      </c>
      <c r="S152" s="191">
        <v>0.00031</v>
      </c>
      <c r="T152" s="192">
        <f>S152*H152</f>
        <v>0.12451584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3" t="s">
        <v>152</v>
      </c>
      <c r="AT152" s="193" t="s">
        <v>118</v>
      </c>
      <c r="AU152" s="193" t="s">
        <v>83</v>
      </c>
      <c r="AY152" s="18" t="s">
        <v>115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8" t="s">
        <v>81</v>
      </c>
      <c r="BK152" s="194">
        <f>ROUND(I152*H152,2)</f>
        <v>0</v>
      </c>
      <c r="BL152" s="18" t="s">
        <v>152</v>
      </c>
      <c r="BM152" s="193" t="s">
        <v>203</v>
      </c>
    </row>
    <row r="153" s="13" customFormat="1">
      <c r="A153" s="13"/>
      <c r="B153" s="195"/>
      <c r="C153" s="13"/>
      <c r="D153" s="196" t="s">
        <v>125</v>
      </c>
      <c r="E153" s="197" t="s">
        <v>1</v>
      </c>
      <c r="F153" s="198" t="s">
        <v>204</v>
      </c>
      <c r="G153" s="13"/>
      <c r="H153" s="199">
        <v>35.299999999999997</v>
      </c>
      <c r="I153" s="200"/>
      <c r="J153" s="13"/>
      <c r="K153" s="13"/>
      <c r="L153" s="195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7" t="s">
        <v>125</v>
      </c>
      <c r="AU153" s="197" t="s">
        <v>83</v>
      </c>
      <c r="AV153" s="13" t="s">
        <v>83</v>
      </c>
      <c r="AW153" s="13" t="s">
        <v>32</v>
      </c>
      <c r="AX153" s="13" t="s">
        <v>76</v>
      </c>
      <c r="AY153" s="197" t="s">
        <v>115</v>
      </c>
    </row>
    <row r="154" s="13" customFormat="1">
      <c r="A154" s="13"/>
      <c r="B154" s="195"/>
      <c r="C154" s="13"/>
      <c r="D154" s="196" t="s">
        <v>125</v>
      </c>
      <c r="E154" s="197" t="s">
        <v>1</v>
      </c>
      <c r="F154" s="198" t="s">
        <v>205</v>
      </c>
      <c r="G154" s="13"/>
      <c r="H154" s="199">
        <v>63.149999999999999</v>
      </c>
      <c r="I154" s="200"/>
      <c r="J154" s="13"/>
      <c r="K154" s="13"/>
      <c r="L154" s="195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125</v>
      </c>
      <c r="AU154" s="197" t="s">
        <v>83</v>
      </c>
      <c r="AV154" s="13" t="s">
        <v>83</v>
      </c>
      <c r="AW154" s="13" t="s">
        <v>32</v>
      </c>
      <c r="AX154" s="13" t="s">
        <v>76</v>
      </c>
      <c r="AY154" s="197" t="s">
        <v>115</v>
      </c>
    </row>
    <row r="155" s="15" customFormat="1">
      <c r="A155" s="15"/>
      <c r="B155" s="223"/>
      <c r="C155" s="15"/>
      <c r="D155" s="196" t="s">
        <v>125</v>
      </c>
      <c r="E155" s="224" t="s">
        <v>1</v>
      </c>
      <c r="F155" s="225" t="s">
        <v>206</v>
      </c>
      <c r="G155" s="15"/>
      <c r="H155" s="226">
        <v>98.449999999999989</v>
      </c>
      <c r="I155" s="227"/>
      <c r="J155" s="15"/>
      <c r="K155" s="15"/>
      <c r="L155" s="223"/>
      <c r="M155" s="228"/>
      <c r="N155" s="229"/>
      <c r="O155" s="229"/>
      <c r="P155" s="229"/>
      <c r="Q155" s="229"/>
      <c r="R155" s="229"/>
      <c r="S155" s="229"/>
      <c r="T155" s="23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24" t="s">
        <v>125</v>
      </c>
      <c r="AU155" s="224" t="s">
        <v>83</v>
      </c>
      <c r="AV155" s="15" t="s">
        <v>133</v>
      </c>
      <c r="AW155" s="15" t="s">
        <v>32</v>
      </c>
      <c r="AX155" s="15" t="s">
        <v>76</v>
      </c>
      <c r="AY155" s="224" t="s">
        <v>115</v>
      </c>
    </row>
    <row r="156" s="13" customFormat="1">
      <c r="A156" s="13"/>
      <c r="B156" s="195"/>
      <c r="C156" s="13"/>
      <c r="D156" s="196" t="s">
        <v>125</v>
      </c>
      <c r="E156" s="197" t="s">
        <v>1</v>
      </c>
      <c r="F156" s="198" t="s">
        <v>207</v>
      </c>
      <c r="G156" s="13"/>
      <c r="H156" s="199">
        <v>134.726</v>
      </c>
      <c r="I156" s="200"/>
      <c r="J156" s="13"/>
      <c r="K156" s="13"/>
      <c r="L156" s="195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125</v>
      </c>
      <c r="AU156" s="197" t="s">
        <v>83</v>
      </c>
      <c r="AV156" s="13" t="s">
        <v>83</v>
      </c>
      <c r="AW156" s="13" t="s">
        <v>32</v>
      </c>
      <c r="AX156" s="13" t="s">
        <v>76</v>
      </c>
      <c r="AY156" s="197" t="s">
        <v>115</v>
      </c>
    </row>
    <row r="157" s="13" customFormat="1">
      <c r="A157" s="13"/>
      <c r="B157" s="195"/>
      <c r="C157" s="13"/>
      <c r="D157" s="196" t="s">
        <v>125</v>
      </c>
      <c r="E157" s="197" t="s">
        <v>1</v>
      </c>
      <c r="F157" s="198" t="s">
        <v>208</v>
      </c>
      <c r="G157" s="13"/>
      <c r="H157" s="199">
        <v>162.88399999999999</v>
      </c>
      <c r="I157" s="200"/>
      <c r="J157" s="13"/>
      <c r="K157" s="13"/>
      <c r="L157" s="195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125</v>
      </c>
      <c r="AU157" s="197" t="s">
        <v>83</v>
      </c>
      <c r="AV157" s="13" t="s">
        <v>83</v>
      </c>
      <c r="AW157" s="13" t="s">
        <v>32</v>
      </c>
      <c r="AX157" s="13" t="s">
        <v>76</v>
      </c>
      <c r="AY157" s="197" t="s">
        <v>115</v>
      </c>
    </row>
    <row r="158" s="13" customFormat="1">
      <c r="A158" s="13"/>
      <c r="B158" s="195"/>
      <c r="C158" s="13"/>
      <c r="D158" s="196" t="s">
        <v>125</v>
      </c>
      <c r="E158" s="197" t="s">
        <v>1</v>
      </c>
      <c r="F158" s="198" t="s">
        <v>209</v>
      </c>
      <c r="G158" s="13"/>
      <c r="H158" s="199">
        <v>5.6040000000000001</v>
      </c>
      <c r="I158" s="200"/>
      <c r="J158" s="13"/>
      <c r="K158" s="13"/>
      <c r="L158" s="195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125</v>
      </c>
      <c r="AU158" s="197" t="s">
        <v>83</v>
      </c>
      <c r="AV158" s="13" t="s">
        <v>83</v>
      </c>
      <c r="AW158" s="13" t="s">
        <v>32</v>
      </c>
      <c r="AX158" s="13" t="s">
        <v>76</v>
      </c>
      <c r="AY158" s="197" t="s">
        <v>115</v>
      </c>
    </row>
    <row r="159" s="14" customFormat="1">
      <c r="A159" s="14"/>
      <c r="B159" s="205"/>
      <c r="C159" s="14"/>
      <c r="D159" s="196" t="s">
        <v>125</v>
      </c>
      <c r="E159" s="206" t="s">
        <v>1</v>
      </c>
      <c r="F159" s="207" t="s">
        <v>167</v>
      </c>
      <c r="G159" s="14"/>
      <c r="H159" s="208">
        <v>401.66399999999993</v>
      </c>
      <c r="I159" s="209"/>
      <c r="J159" s="14"/>
      <c r="K159" s="14"/>
      <c r="L159" s="205"/>
      <c r="M159" s="210"/>
      <c r="N159" s="211"/>
      <c r="O159" s="211"/>
      <c r="P159" s="211"/>
      <c r="Q159" s="211"/>
      <c r="R159" s="211"/>
      <c r="S159" s="211"/>
      <c r="T159" s="21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6" t="s">
        <v>125</v>
      </c>
      <c r="AU159" s="206" t="s">
        <v>83</v>
      </c>
      <c r="AV159" s="14" t="s">
        <v>123</v>
      </c>
      <c r="AW159" s="14" t="s">
        <v>32</v>
      </c>
      <c r="AX159" s="14" t="s">
        <v>81</v>
      </c>
      <c r="AY159" s="206" t="s">
        <v>115</v>
      </c>
    </row>
    <row r="160" s="2" customFormat="1" ht="21.75" customHeight="1">
      <c r="A160" s="37"/>
      <c r="B160" s="181"/>
      <c r="C160" s="182" t="s">
        <v>210</v>
      </c>
      <c r="D160" s="182" t="s">
        <v>118</v>
      </c>
      <c r="E160" s="183" t="s">
        <v>211</v>
      </c>
      <c r="F160" s="184" t="s">
        <v>212</v>
      </c>
      <c r="G160" s="185" t="s">
        <v>121</v>
      </c>
      <c r="H160" s="186">
        <v>401.66399999999999</v>
      </c>
      <c r="I160" s="187"/>
      <c r="J160" s="188">
        <f>ROUND(I160*H160,2)</f>
        <v>0</v>
      </c>
      <c r="K160" s="184" t="s">
        <v>122</v>
      </c>
      <c r="L160" s="38"/>
      <c r="M160" s="189" t="s">
        <v>1</v>
      </c>
      <c r="N160" s="190" t="s">
        <v>41</v>
      </c>
      <c r="O160" s="76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3" t="s">
        <v>152</v>
      </c>
      <c r="AT160" s="193" t="s">
        <v>118</v>
      </c>
      <c r="AU160" s="193" t="s">
        <v>83</v>
      </c>
      <c r="AY160" s="18" t="s">
        <v>115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8" t="s">
        <v>81</v>
      </c>
      <c r="BK160" s="194">
        <f>ROUND(I160*H160,2)</f>
        <v>0</v>
      </c>
      <c r="BL160" s="18" t="s">
        <v>152</v>
      </c>
      <c r="BM160" s="193" t="s">
        <v>213</v>
      </c>
    </row>
    <row r="161" s="2" customFormat="1" ht="21.75" customHeight="1">
      <c r="A161" s="37"/>
      <c r="B161" s="181"/>
      <c r="C161" s="182" t="s">
        <v>214</v>
      </c>
      <c r="D161" s="182" t="s">
        <v>118</v>
      </c>
      <c r="E161" s="183" t="s">
        <v>215</v>
      </c>
      <c r="F161" s="184" t="s">
        <v>216</v>
      </c>
      <c r="G161" s="185" t="s">
        <v>121</v>
      </c>
      <c r="H161" s="186">
        <v>1</v>
      </c>
      <c r="I161" s="187"/>
      <c r="J161" s="188">
        <f>ROUND(I161*H161,2)</f>
        <v>0</v>
      </c>
      <c r="K161" s="184" t="s">
        <v>122</v>
      </c>
      <c r="L161" s="38"/>
      <c r="M161" s="189" t="s">
        <v>1</v>
      </c>
      <c r="N161" s="190" t="s">
        <v>41</v>
      </c>
      <c r="O161" s="76"/>
      <c r="P161" s="191">
        <f>O161*H161</f>
        <v>0</v>
      </c>
      <c r="Q161" s="191">
        <v>0.00038000000000000002</v>
      </c>
      <c r="R161" s="191">
        <f>Q161*H161</f>
        <v>0.00038000000000000002</v>
      </c>
      <c r="S161" s="191">
        <v>0</v>
      </c>
      <c r="T161" s="19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3" t="s">
        <v>152</v>
      </c>
      <c r="AT161" s="193" t="s">
        <v>118</v>
      </c>
      <c r="AU161" s="193" t="s">
        <v>83</v>
      </c>
      <c r="AY161" s="18" t="s">
        <v>115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8" t="s">
        <v>81</v>
      </c>
      <c r="BK161" s="194">
        <f>ROUND(I161*H161,2)</f>
        <v>0</v>
      </c>
      <c r="BL161" s="18" t="s">
        <v>152</v>
      </c>
      <c r="BM161" s="193" t="s">
        <v>217</v>
      </c>
    </row>
    <row r="162" s="2" customFormat="1" ht="21.75" customHeight="1">
      <c r="A162" s="37"/>
      <c r="B162" s="181"/>
      <c r="C162" s="182" t="s">
        <v>218</v>
      </c>
      <c r="D162" s="182" t="s">
        <v>118</v>
      </c>
      <c r="E162" s="183" t="s">
        <v>219</v>
      </c>
      <c r="F162" s="184" t="s">
        <v>220</v>
      </c>
      <c r="G162" s="185" t="s">
        <v>121</v>
      </c>
      <c r="H162" s="186">
        <v>401.66399999999999</v>
      </c>
      <c r="I162" s="187"/>
      <c r="J162" s="188">
        <f>ROUND(I162*H162,2)</f>
        <v>0</v>
      </c>
      <c r="K162" s="184" t="s">
        <v>122</v>
      </c>
      <c r="L162" s="38"/>
      <c r="M162" s="189" t="s">
        <v>1</v>
      </c>
      <c r="N162" s="190" t="s">
        <v>41</v>
      </c>
      <c r="O162" s="76"/>
      <c r="P162" s="191">
        <f>O162*H162</f>
        <v>0</v>
      </c>
      <c r="Q162" s="191">
        <v>0.00029</v>
      </c>
      <c r="R162" s="191">
        <f>Q162*H162</f>
        <v>0.11648256</v>
      </c>
      <c r="S162" s="191">
        <v>0</v>
      </c>
      <c r="T162" s="19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3" t="s">
        <v>152</v>
      </c>
      <c r="AT162" s="193" t="s">
        <v>118</v>
      </c>
      <c r="AU162" s="193" t="s">
        <v>83</v>
      </c>
      <c r="AY162" s="18" t="s">
        <v>115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8" t="s">
        <v>81</v>
      </c>
      <c r="BK162" s="194">
        <f>ROUND(I162*H162,2)</f>
        <v>0</v>
      </c>
      <c r="BL162" s="18" t="s">
        <v>152</v>
      </c>
      <c r="BM162" s="193" t="s">
        <v>221</v>
      </c>
    </row>
    <row r="163" s="12" customFormat="1" ht="25.92" customHeight="1">
      <c r="A163" s="12"/>
      <c r="B163" s="168"/>
      <c r="C163" s="12"/>
      <c r="D163" s="169" t="s">
        <v>75</v>
      </c>
      <c r="E163" s="170" t="s">
        <v>222</v>
      </c>
      <c r="F163" s="170" t="s">
        <v>223</v>
      </c>
      <c r="G163" s="12"/>
      <c r="H163" s="12"/>
      <c r="I163" s="171"/>
      <c r="J163" s="172">
        <f>BK163</f>
        <v>0</v>
      </c>
      <c r="K163" s="12"/>
      <c r="L163" s="168"/>
      <c r="M163" s="173"/>
      <c r="N163" s="174"/>
      <c r="O163" s="174"/>
      <c r="P163" s="175">
        <f>P164+P166</f>
        <v>0</v>
      </c>
      <c r="Q163" s="174"/>
      <c r="R163" s="175">
        <f>R164+R166</f>
        <v>0</v>
      </c>
      <c r="S163" s="174"/>
      <c r="T163" s="176">
        <f>T164+T166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9" t="s">
        <v>141</v>
      </c>
      <c r="AT163" s="177" t="s">
        <v>75</v>
      </c>
      <c r="AU163" s="177" t="s">
        <v>76</v>
      </c>
      <c r="AY163" s="169" t="s">
        <v>115</v>
      </c>
      <c r="BK163" s="178">
        <f>BK164+BK166</f>
        <v>0</v>
      </c>
    </row>
    <row r="164" s="12" customFormat="1" ht="22.8" customHeight="1">
      <c r="A164" s="12"/>
      <c r="B164" s="168"/>
      <c r="C164" s="12"/>
      <c r="D164" s="169" t="s">
        <v>75</v>
      </c>
      <c r="E164" s="179" t="s">
        <v>224</v>
      </c>
      <c r="F164" s="179" t="s">
        <v>225</v>
      </c>
      <c r="G164" s="12"/>
      <c r="H164" s="12"/>
      <c r="I164" s="171"/>
      <c r="J164" s="180">
        <f>BK164</f>
        <v>0</v>
      </c>
      <c r="K164" s="12"/>
      <c r="L164" s="168"/>
      <c r="M164" s="173"/>
      <c r="N164" s="174"/>
      <c r="O164" s="174"/>
      <c r="P164" s="175">
        <f>P165</f>
        <v>0</v>
      </c>
      <c r="Q164" s="174"/>
      <c r="R164" s="175">
        <f>R165</f>
        <v>0</v>
      </c>
      <c r="S164" s="174"/>
      <c r="T164" s="176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9" t="s">
        <v>141</v>
      </c>
      <c r="AT164" s="177" t="s">
        <v>75</v>
      </c>
      <c r="AU164" s="177" t="s">
        <v>81</v>
      </c>
      <c r="AY164" s="169" t="s">
        <v>115</v>
      </c>
      <c r="BK164" s="178">
        <f>BK165</f>
        <v>0</v>
      </c>
    </row>
    <row r="165" s="2" customFormat="1" ht="16.5" customHeight="1">
      <c r="A165" s="37"/>
      <c r="B165" s="181"/>
      <c r="C165" s="182" t="s">
        <v>226</v>
      </c>
      <c r="D165" s="182" t="s">
        <v>118</v>
      </c>
      <c r="E165" s="183" t="s">
        <v>227</v>
      </c>
      <c r="F165" s="184" t="s">
        <v>228</v>
      </c>
      <c r="G165" s="185" t="s">
        <v>229</v>
      </c>
      <c r="H165" s="186">
        <v>1</v>
      </c>
      <c r="I165" s="187"/>
      <c r="J165" s="188">
        <f>ROUND(I165*H165,2)</f>
        <v>0</v>
      </c>
      <c r="K165" s="184" t="s">
        <v>122</v>
      </c>
      <c r="L165" s="38"/>
      <c r="M165" s="189" t="s">
        <v>1</v>
      </c>
      <c r="N165" s="190" t="s">
        <v>41</v>
      </c>
      <c r="O165" s="76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3" t="s">
        <v>230</v>
      </c>
      <c r="AT165" s="193" t="s">
        <v>118</v>
      </c>
      <c r="AU165" s="193" t="s">
        <v>83</v>
      </c>
      <c r="AY165" s="18" t="s">
        <v>115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8" t="s">
        <v>81</v>
      </c>
      <c r="BK165" s="194">
        <f>ROUND(I165*H165,2)</f>
        <v>0</v>
      </c>
      <c r="BL165" s="18" t="s">
        <v>230</v>
      </c>
      <c r="BM165" s="193" t="s">
        <v>231</v>
      </c>
    </row>
    <row r="166" s="12" customFormat="1" ht="22.8" customHeight="1">
      <c r="A166" s="12"/>
      <c r="B166" s="168"/>
      <c r="C166" s="12"/>
      <c r="D166" s="169" t="s">
        <v>75</v>
      </c>
      <c r="E166" s="179" t="s">
        <v>232</v>
      </c>
      <c r="F166" s="179" t="s">
        <v>233</v>
      </c>
      <c r="G166" s="12"/>
      <c r="H166" s="12"/>
      <c r="I166" s="171"/>
      <c r="J166" s="180">
        <f>BK166</f>
        <v>0</v>
      </c>
      <c r="K166" s="12"/>
      <c r="L166" s="168"/>
      <c r="M166" s="173"/>
      <c r="N166" s="174"/>
      <c r="O166" s="174"/>
      <c r="P166" s="175">
        <f>P167</f>
        <v>0</v>
      </c>
      <c r="Q166" s="174"/>
      <c r="R166" s="175">
        <f>R167</f>
        <v>0</v>
      </c>
      <c r="S166" s="174"/>
      <c r="T166" s="176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9" t="s">
        <v>141</v>
      </c>
      <c r="AT166" s="177" t="s">
        <v>75</v>
      </c>
      <c r="AU166" s="177" t="s">
        <v>81</v>
      </c>
      <c r="AY166" s="169" t="s">
        <v>115</v>
      </c>
      <c r="BK166" s="178">
        <f>BK167</f>
        <v>0</v>
      </c>
    </row>
    <row r="167" s="2" customFormat="1" ht="16.5" customHeight="1">
      <c r="A167" s="37"/>
      <c r="B167" s="181"/>
      <c r="C167" s="182" t="s">
        <v>7</v>
      </c>
      <c r="D167" s="182" t="s">
        <v>118</v>
      </c>
      <c r="E167" s="183" t="s">
        <v>234</v>
      </c>
      <c r="F167" s="184" t="s">
        <v>235</v>
      </c>
      <c r="G167" s="185" t="s">
        <v>229</v>
      </c>
      <c r="H167" s="186">
        <v>1</v>
      </c>
      <c r="I167" s="187"/>
      <c r="J167" s="188">
        <f>ROUND(I167*H167,2)</f>
        <v>0</v>
      </c>
      <c r="K167" s="184" t="s">
        <v>122</v>
      </c>
      <c r="L167" s="38"/>
      <c r="M167" s="231" t="s">
        <v>1</v>
      </c>
      <c r="N167" s="232" t="s">
        <v>41</v>
      </c>
      <c r="O167" s="233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3" t="s">
        <v>230</v>
      </c>
      <c r="AT167" s="193" t="s">
        <v>118</v>
      </c>
      <c r="AU167" s="193" t="s">
        <v>83</v>
      </c>
      <c r="AY167" s="18" t="s">
        <v>115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8" t="s">
        <v>81</v>
      </c>
      <c r="BK167" s="194">
        <f>ROUND(I167*H167,2)</f>
        <v>0</v>
      </c>
      <c r="BL167" s="18" t="s">
        <v>230</v>
      </c>
      <c r="BM167" s="193" t="s">
        <v>236</v>
      </c>
    </row>
    <row r="168" s="2" customFormat="1" ht="6.96" customHeight="1">
      <c r="A168" s="37"/>
      <c r="B168" s="59"/>
      <c r="C168" s="60"/>
      <c r="D168" s="60"/>
      <c r="E168" s="60"/>
      <c r="F168" s="60"/>
      <c r="G168" s="60"/>
      <c r="H168" s="60"/>
      <c r="I168" s="141"/>
      <c r="J168" s="60"/>
      <c r="K168" s="60"/>
      <c r="L168" s="38"/>
      <c r="M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autoFilter ref="C121:K167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2020-06-18T09:02:21Z</dcterms:created>
  <dcterms:modified xsi:type="dcterms:W3CDTF">2020-06-18T09:02:22Z</dcterms:modified>
</cp:coreProperties>
</file>